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/>
  <mc:AlternateContent xmlns:mc="http://schemas.openxmlformats.org/markup-compatibility/2006">
    <mc:Choice Requires="x15">
      <x15ac:absPath xmlns:x15ac="http://schemas.microsoft.com/office/spreadsheetml/2010/11/ac" url="C:\Users\werne\Desktop\ZSL\WBK\Sicherung SharePoint\nach Endlektorat\Sauder\"/>
    </mc:Choice>
  </mc:AlternateContent>
  <xr:revisionPtr revIDLastSave="0" documentId="13_ncr:1_{95787E59-42E2-4AC7-948C-B969BDED218F}" xr6:coauthVersionLast="46" xr6:coauthVersionMax="46" xr10:uidLastSave="{00000000-0000-0000-0000-000000000000}"/>
  <bookViews>
    <workbookView xWindow="-110" yWindow="-110" windowWidth="19420" windowHeight="10420" xr2:uid="{00000000-000D-0000-FFFF-FFFF00000000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1" i="1" l="1"/>
  <c r="D19" i="1"/>
  <c r="D17" i="1"/>
  <c r="D14" i="1"/>
  <c r="D11" i="1"/>
  <c r="C12" i="1"/>
  <c r="C11" i="1"/>
  <c r="C24" i="1" l="1"/>
  <c r="C20" i="1"/>
  <c r="C19" i="1"/>
  <c r="C18" i="1"/>
  <c r="C17" i="1"/>
  <c r="D13" i="1"/>
  <c r="D24" i="1" l="1"/>
  <c r="D25" i="1" s="1"/>
  <c r="D26" i="1" s="1"/>
  <c r="C23" i="1"/>
  <c r="D27" i="1" l="1"/>
  <c r="D28" i="1" s="1"/>
  <c r="D29" i="1" s="1"/>
  <c r="D30" i="1" l="1"/>
  <c r="D31" i="1" s="1"/>
  <c r="D32" i="1" s="1"/>
  <c r="D33" i="1" s="1"/>
  <c r="D37" i="1" l="1"/>
  <c r="D35" i="1"/>
</calcChain>
</file>

<file path=xl/sharedStrings.xml><?xml version="1.0" encoding="utf-8"?>
<sst xmlns="http://schemas.openxmlformats.org/spreadsheetml/2006/main" count="45" uniqueCount="43">
  <si>
    <t>Beleihungswertermittlung nach dem Sachwertverfahren</t>
  </si>
  <si>
    <t>Bodenwert</t>
  </si>
  <si>
    <t>Grund und Boden</t>
  </si>
  <si>
    <t>+ noch anfallende Erschließungskosten</t>
  </si>
  <si>
    <t>= Bodenwert</t>
  </si>
  <si>
    <t>Wert der baulichen Anlagen</t>
  </si>
  <si>
    <t>Wohnhaus</t>
  </si>
  <si>
    <t>+ Garage</t>
  </si>
  <si>
    <t xml:space="preserve">- Wertminderung wegen Alters </t>
  </si>
  <si>
    <t>+ Außenanlagen</t>
  </si>
  <si>
    <t>- Sicherheitsabschlag</t>
  </si>
  <si>
    <t>10 % vom Herstellungswert einschl. Außenanlagen</t>
  </si>
  <si>
    <t>+ Baunebenkosten</t>
  </si>
  <si>
    <t>Max. 20 % des Herstellungswertes einschl. Außenanlagen nach Sicherheitsabschlag</t>
  </si>
  <si>
    <t>Summe Bodenwert und Wert der baulichen Anlage</t>
  </si>
  <si>
    <t>= Herstellungswert nach Abschreibung</t>
  </si>
  <si>
    <t>= Herstellungswert vor Abschreibung</t>
  </si>
  <si>
    <r>
      <t>Grundstücksgröße in m</t>
    </r>
    <r>
      <rPr>
        <vertAlign val="superscript"/>
        <sz val="11"/>
        <color theme="1"/>
        <rFont val="Arial"/>
        <family val="2"/>
      </rPr>
      <t>2</t>
    </r>
  </si>
  <si>
    <r>
      <t>Wohnhaus: Umbauter Raum in m</t>
    </r>
    <r>
      <rPr>
        <vertAlign val="superscript"/>
        <sz val="11"/>
        <color theme="1"/>
        <rFont val="Arial"/>
        <family val="2"/>
      </rPr>
      <t xml:space="preserve">3 </t>
    </r>
    <r>
      <rPr>
        <sz val="11"/>
        <color theme="1"/>
        <rFont val="Arial"/>
        <family val="2"/>
      </rPr>
      <t>oder Wohnfläche in m</t>
    </r>
    <r>
      <rPr>
        <vertAlign val="superscript"/>
        <sz val="11"/>
        <color theme="1"/>
        <rFont val="Arial"/>
        <family val="2"/>
      </rPr>
      <t>2</t>
    </r>
    <r>
      <rPr>
        <sz val="11"/>
        <color theme="1"/>
        <rFont val="Arial"/>
        <family val="2"/>
      </rPr>
      <t xml:space="preserve"> </t>
    </r>
  </si>
  <si>
    <r>
      <t>Garage: Umbauter Raum in m</t>
    </r>
    <r>
      <rPr>
        <vertAlign val="superscript"/>
        <sz val="11"/>
        <color theme="1"/>
        <rFont val="Arial"/>
        <family val="2"/>
      </rPr>
      <t xml:space="preserve">3 </t>
    </r>
    <r>
      <rPr>
        <sz val="11"/>
        <color theme="1"/>
        <rFont val="Arial"/>
        <family val="2"/>
      </rPr>
      <t>oder Wohnfläche in m</t>
    </r>
    <r>
      <rPr>
        <vertAlign val="superscript"/>
        <sz val="11"/>
        <color theme="1"/>
        <rFont val="Arial"/>
        <family val="2"/>
      </rPr>
      <t>2</t>
    </r>
    <r>
      <rPr>
        <sz val="11"/>
        <color theme="1"/>
        <rFont val="Arial"/>
        <family val="2"/>
      </rPr>
      <t xml:space="preserve"> </t>
    </r>
  </si>
  <si>
    <r>
      <t>Fläche in m</t>
    </r>
    <r>
      <rPr>
        <vertAlign val="superscript"/>
        <sz val="11"/>
        <color theme="1"/>
        <rFont val="Arial"/>
        <family val="2"/>
      </rPr>
      <t>2</t>
    </r>
    <r>
      <rPr>
        <sz val="11"/>
        <color theme="1"/>
        <rFont val="Arial"/>
        <family val="2"/>
      </rPr>
      <t xml:space="preserve"> </t>
    </r>
  </si>
  <si>
    <r>
      <t>Umbauter Raum in m</t>
    </r>
    <r>
      <rPr>
        <vertAlign val="superscript"/>
        <sz val="11"/>
        <color theme="1"/>
        <rFont val="Arial"/>
        <family val="2"/>
      </rPr>
      <t xml:space="preserve">3 </t>
    </r>
    <r>
      <rPr>
        <sz val="11"/>
        <color theme="1"/>
        <rFont val="Arial"/>
        <family val="2"/>
      </rPr>
      <t>oder Fläche in m</t>
    </r>
    <r>
      <rPr>
        <vertAlign val="superscript"/>
        <sz val="11"/>
        <color theme="1"/>
        <rFont val="Arial"/>
        <family val="2"/>
      </rPr>
      <t>2</t>
    </r>
    <r>
      <rPr>
        <sz val="11"/>
        <color theme="1"/>
        <rFont val="Arial"/>
        <family val="2"/>
      </rPr>
      <t xml:space="preserve"> </t>
    </r>
  </si>
  <si>
    <t>= Herstellungswert einschließlich Außenanlagen</t>
  </si>
  <si>
    <t>= Herstellungswert einschließlich Außenanlagen nach Sicherheitsabschlag</t>
  </si>
  <si>
    <t>= Wert der baulichen Anlagen</t>
  </si>
  <si>
    <t xml:space="preserve">Beleihungsauslauf </t>
  </si>
  <si>
    <t>Restnutzungsdauer in Jahren:</t>
  </si>
  <si>
    <t>Gesamtnutzungsdauer: 80 Jahre</t>
  </si>
  <si>
    <t>Alter in Jahren:</t>
  </si>
  <si>
    <t>Abschreibungssatz: 1,25 % pro Jahr</t>
  </si>
  <si>
    <t>Alter des Gebäudes in Jahren</t>
  </si>
  <si>
    <r>
      <t xml:space="preserve">Beleihungsgrenze </t>
    </r>
    <r>
      <rPr>
        <sz val="11"/>
        <color rgb="FF000000"/>
        <rFont val="Arial"/>
        <family val="2"/>
      </rPr>
      <t>(60 % des Beleihungswertes)</t>
    </r>
  </si>
  <si>
    <t>Kosten der Außenanlagen in %</t>
  </si>
  <si>
    <t>= Sachwert des Beleihungsobjektes (abgerundet auf volle 1.000 EUR)</t>
  </si>
  <si>
    <t>Baunebenkosten in %</t>
  </si>
  <si>
    <t>Max. 5 % des Herstellungswertes nach Abschreibung</t>
  </si>
  <si>
    <t>Gewünschter Kreditbetrag in EUR</t>
  </si>
  <si>
    <r>
      <t>Kosten pro m</t>
    </r>
    <r>
      <rPr>
        <vertAlign val="superscript"/>
        <sz val="11"/>
        <color theme="1"/>
        <rFont val="Arial"/>
        <family val="2"/>
      </rPr>
      <t>2</t>
    </r>
    <r>
      <rPr>
        <sz val="11"/>
        <color theme="1"/>
        <rFont val="Arial"/>
        <family val="2"/>
      </rPr>
      <t xml:space="preserve"> in EUR</t>
    </r>
  </si>
  <si>
    <t>Erschließungskosten in EUR</t>
  </si>
  <si>
    <r>
      <rPr>
        <sz val="11"/>
        <color theme="1"/>
        <rFont val="Wingdings 3"/>
        <family val="1"/>
        <charset val="2"/>
      </rPr>
      <t>Æ</t>
    </r>
    <r>
      <rPr>
        <sz val="11"/>
        <color theme="1"/>
        <rFont val="Arial"/>
        <family val="2"/>
      </rPr>
      <t>Kosten pro m</t>
    </r>
    <r>
      <rPr>
        <vertAlign val="superscript"/>
        <sz val="11"/>
        <color theme="1"/>
        <rFont val="Arial"/>
        <family val="2"/>
      </rPr>
      <t>2</t>
    </r>
    <r>
      <rPr>
        <sz val="11"/>
        <color theme="1"/>
        <rFont val="Arial"/>
        <family val="1"/>
        <charset val="2"/>
      </rPr>
      <t xml:space="preserve"> in EUR</t>
    </r>
  </si>
  <si>
    <r>
      <rPr>
        <sz val="11"/>
        <color theme="1"/>
        <rFont val="Wingdings 3"/>
        <family val="1"/>
        <charset val="2"/>
      </rPr>
      <t>Æ</t>
    </r>
    <r>
      <rPr>
        <sz val="11"/>
        <color theme="1"/>
        <rFont val="Arial"/>
        <family val="2"/>
      </rPr>
      <t>Kosten pro m</t>
    </r>
    <r>
      <rPr>
        <vertAlign val="superscript"/>
        <sz val="11"/>
        <color theme="1"/>
        <rFont val="Arial"/>
        <family val="2"/>
      </rPr>
      <t>3</t>
    </r>
    <r>
      <rPr>
        <sz val="11"/>
        <color theme="1"/>
        <rFont val="Arial"/>
        <family val="2"/>
      </rPr>
      <t xml:space="preserve"> oder pro m</t>
    </r>
    <r>
      <rPr>
        <vertAlign val="superscript"/>
        <sz val="11"/>
        <color theme="1"/>
        <rFont val="Arial"/>
        <family val="2"/>
      </rPr>
      <t>2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Arial"/>
        <family val="1"/>
        <charset val="2"/>
      </rPr>
      <t>in EUR</t>
    </r>
  </si>
  <si>
    <r>
      <t>Kosten pro m</t>
    </r>
    <r>
      <rPr>
        <vertAlign val="superscript"/>
        <sz val="11"/>
        <color theme="1"/>
        <rFont val="Arial"/>
        <family val="2"/>
      </rPr>
      <t>3</t>
    </r>
    <r>
      <rPr>
        <sz val="11"/>
        <color theme="1"/>
        <rFont val="Arial"/>
        <family val="2"/>
      </rPr>
      <t xml:space="preserve"> oder pro m</t>
    </r>
    <r>
      <rPr>
        <vertAlign val="superscript"/>
        <sz val="11"/>
        <color theme="1"/>
        <rFont val="Arial"/>
        <family val="2"/>
      </rPr>
      <t>2</t>
    </r>
    <r>
      <rPr>
        <sz val="11"/>
        <color theme="1"/>
        <rFont val="Arial"/>
        <family val="2"/>
      </rPr>
      <t xml:space="preserve"> in EUR</t>
    </r>
  </si>
  <si>
    <r>
      <t>Umbauter Raum in m</t>
    </r>
    <r>
      <rPr>
        <vertAlign val="superscript"/>
        <sz val="11"/>
        <color theme="1"/>
        <rFont val="Arial"/>
        <family val="2"/>
      </rPr>
      <t xml:space="preserve">3 </t>
    </r>
    <r>
      <rPr>
        <sz val="11"/>
        <color theme="1"/>
        <rFont val="Arial"/>
        <family val="2"/>
      </rPr>
      <t>oder Wohnfläche in m</t>
    </r>
    <r>
      <rPr>
        <vertAlign val="superscript"/>
        <sz val="11"/>
        <color theme="1"/>
        <rFont val="Arial"/>
        <family val="2"/>
      </rPr>
      <t>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</si>
</sst>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[$EUR]"/>
    <numFmt numFmtId="165" formatCode="#,##0.0"/>
  </numFmts>
  <fonts count="12">
    <font>
      <sz val="11"/>
      <color theme="1"/>
      <name val="Calibri"/>
      <family val="2"/>
      <scheme val="minor"/>
    </font>
    <font>
      <sz val="11"/>
      <color theme="1"/>
      <name val="Wingdings 3"/>
      <family val="1"/>
      <charset val="2"/>
    </font>
    <font>
      <sz val="11"/>
      <color rgb="FF000000"/>
      <name val="Arial"/>
      <family val="2"/>
    </font>
    <font>
      <i/>
      <sz val="11"/>
      <color rgb="FFFF0000"/>
      <name val="Arial"/>
      <family val="2"/>
    </font>
    <font>
      <b/>
      <sz val="11"/>
      <color rgb="FF000000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vertAlign val="superscript"/>
      <sz val="11"/>
      <color theme="1"/>
      <name val="Arial"/>
      <family val="2"/>
    </font>
    <font>
      <sz val="11"/>
      <color theme="1"/>
      <name val="Arial"/>
      <family val="1"/>
      <charset val="2"/>
    </font>
    <font>
      <sz val="11"/>
      <color rgb="FFFF0000"/>
      <name val="Calibri"/>
      <family val="2"/>
      <scheme val="minor"/>
    </font>
    <font>
      <b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0" xfId="0" applyBorder="1"/>
    <xf numFmtId="0" fontId="4" fillId="2" borderId="0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left" vertical="center" wrapText="1"/>
    </xf>
    <xf numFmtId="4" fontId="3" fillId="2" borderId="0" xfId="0" applyNumberFormat="1" applyFont="1" applyFill="1" applyBorder="1" applyAlignment="1">
      <alignment horizontal="right" vertical="center" wrapText="1"/>
    </xf>
    <xf numFmtId="164" fontId="3" fillId="3" borderId="0" xfId="0" applyNumberFormat="1" applyFont="1" applyFill="1" applyBorder="1" applyAlignment="1">
      <alignment horizontal="right" vertical="center" wrapText="1"/>
    </xf>
    <xf numFmtId="164" fontId="3" fillId="2" borderId="0" xfId="0" applyNumberFormat="1" applyFont="1" applyFill="1" applyBorder="1" applyAlignment="1">
      <alignment horizontal="right" vertical="center" wrapText="1"/>
    </xf>
    <xf numFmtId="0" fontId="2" fillId="3" borderId="0" xfId="0" applyFont="1" applyFill="1" applyBorder="1" applyAlignment="1">
      <alignment horizontal="left" vertical="center" wrapText="1"/>
    </xf>
    <xf numFmtId="164" fontId="5" fillId="3" borderId="0" xfId="0" applyNumberFormat="1" applyFont="1" applyFill="1" applyBorder="1" applyAlignment="1">
      <alignment horizontal="right" vertical="center" wrapText="1"/>
    </xf>
    <xf numFmtId="164" fontId="5" fillId="3" borderId="2" xfId="0" applyNumberFormat="1" applyFont="1" applyFill="1" applyBorder="1" applyAlignment="1">
      <alignment horizontal="right" vertical="center" wrapText="1"/>
    </xf>
    <xf numFmtId="164" fontId="5" fillId="2" borderId="0" xfId="0" applyNumberFormat="1" applyFont="1" applyFill="1" applyBorder="1" applyAlignment="1">
      <alignment horizontal="right" vertical="center" wrapText="1"/>
    </xf>
    <xf numFmtId="0" fontId="7" fillId="2" borderId="0" xfId="0" applyFont="1" applyFill="1" applyBorder="1"/>
    <xf numFmtId="0" fontId="7" fillId="3" borderId="0" xfId="0" applyFont="1" applyFill="1" applyBorder="1"/>
    <xf numFmtId="164" fontId="7" fillId="3" borderId="0" xfId="0" applyNumberFormat="1" applyFont="1" applyFill="1" applyBorder="1"/>
    <xf numFmtId="164" fontId="7" fillId="3" borderId="2" xfId="0" applyNumberFormat="1" applyFont="1" applyFill="1" applyBorder="1"/>
    <xf numFmtId="3" fontId="7" fillId="3" borderId="2" xfId="0" applyNumberFormat="1" applyFont="1" applyFill="1" applyBorder="1" applyAlignment="1">
      <alignment horizontal="center"/>
    </xf>
    <xf numFmtId="0" fontId="7" fillId="3" borderId="2" xfId="0" applyFont="1" applyFill="1" applyBorder="1"/>
    <xf numFmtId="0" fontId="7" fillId="3" borderId="2" xfId="0" applyFont="1" applyFill="1" applyBorder="1" applyAlignment="1"/>
    <xf numFmtId="0" fontId="5" fillId="3" borderId="0" xfId="0" applyFont="1" applyFill="1" applyBorder="1"/>
    <xf numFmtId="4" fontId="5" fillId="3" borderId="0" xfId="0" applyNumberFormat="1" applyFont="1" applyFill="1" applyBorder="1"/>
    <xf numFmtId="4" fontId="7" fillId="3" borderId="0" xfId="0" applyNumberFormat="1" applyFont="1" applyFill="1" applyBorder="1"/>
    <xf numFmtId="0" fontId="6" fillId="2" borderId="0" xfId="0" applyFont="1" applyFill="1" applyBorder="1"/>
    <xf numFmtId="0" fontId="7" fillId="3" borderId="0" xfId="0" applyFont="1" applyFill="1" applyBorder="1" applyAlignment="1">
      <alignment horizontal="right"/>
    </xf>
    <xf numFmtId="49" fontId="7" fillId="3" borderId="2" xfId="0" applyNumberFormat="1" applyFont="1" applyFill="1" applyBorder="1"/>
    <xf numFmtId="49" fontId="6" fillId="3" borderId="0" xfId="0" applyNumberFormat="1" applyFont="1" applyFill="1" applyBorder="1"/>
    <xf numFmtId="49" fontId="7" fillId="3" borderId="0" xfId="0" applyNumberFormat="1" applyFont="1" applyFill="1" applyBorder="1"/>
    <xf numFmtId="0" fontId="2" fillId="3" borderId="0" xfId="0" applyFont="1" applyFill="1" applyBorder="1" applyAlignment="1">
      <alignment horizontal="left" vertical="center" wrapText="1" indent="1"/>
    </xf>
    <xf numFmtId="0" fontId="2" fillId="3" borderId="0" xfId="0" applyFont="1" applyFill="1" applyBorder="1" applyAlignment="1">
      <alignment horizontal="right" vertical="center" wrapText="1" indent="1"/>
    </xf>
    <xf numFmtId="0" fontId="2" fillId="3" borderId="2" xfId="0" applyFont="1" applyFill="1" applyBorder="1" applyAlignment="1">
      <alignment horizontal="left" vertical="center" wrapText="1" indent="1"/>
    </xf>
    <xf numFmtId="0" fontId="2" fillId="3" borderId="2" xfId="0" applyFont="1" applyFill="1" applyBorder="1" applyAlignment="1">
      <alignment horizontal="right" vertical="center" wrapText="1" indent="1"/>
    </xf>
    <xf numFmtId="0" fontId="2" fillId="3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/>
    </xf>
    <xf numFmtId="3" fontId="7" fillId="0" borderId="1" xfId="0" applyNumberFormat="1" applyFont="1" applyBorder="1" applyAlignment="1">
      <alignment horizontal="center"/>
    </xf>
    <xf numFmtId="164" fontId="7" fillId="3" borderId="2" xfId="0" applyNumberFormat="1" applyFont="1" applyFill="1" applyBorder="1" applyAlignment="1">
      <alignment horizontal="right"/>
    </xf>
    <xf numFmtId="165" fontId="7" fillId="0" borderId="1" xfId="0" applyNumberFormat="1" applyFont="1" applyBorder="1" applyAlignment="1">
      <alignment horizontal="center"/>
    </xf>
    <xf numFmtId="0" fontId="9" fillId="3" borderId="0" xfId="0" applyFont="1" applyFill="1" applyBorder="1" applyAlignment="1">
      <alignment horizontal="left" indent="5"/>
    </xf>
    <xf numFmtId="0" fontId="7" fillId="3" borderId="0" xfId="0" applyFont="1" applyFill="1" applyBorder="1" applyAlignment="1">
      <alignment horizontal="left" indent="5"/>
    </xf>
    <xf numFmtId="0" fontId="7" fillId="3" borderId="0" xfId="0" applyFont="1" applyFill="1" applyBorder="1" applyAlignment="1">
      <alignment horizontal="left"/>
    </xf>
    <xf numFmtId="164" fontId="7" fillId="0" borderId="1" xfId="0" applyNumberFormat="1" applyFont="1" applyFill="1" applyBorder="1" applyAlignment="1">
      <alignment horizontal="center"/>
    </xf>
    <xf numFmtId="49" fontId="7" fillId="3" borderId="0" xfId="0" applyNumberFormat="1" applyFont="1" applyFill="1" applyBorder="1" applyAlignment="1">
      <alignment horizontal="left"/>
    </xf>
    <xf numFmtId="0" fontId="10" fillId="0" borderId="0" xfId="0" applyFont="1" applyBorder="1"/>
    <xf numFmtId="2" fontId="7" fillId="3" borderId="0" xfId="0" applyNumberFormat="1" applyFont="1" applyFill="1" applyBorder="1" applyAlignment="1">
      <alignment horizontal="center"/>
    </xf>
    <xf numFmtId="2" fontId="7" fillId="0" borderId="1" xfId="0" applyNumberFormat="1" applyFont="1" applyFill="1" applyBorder="1" applyAlignment="1">
      <alignment horizontal="center"/>
    </xf>
    <xf numFmtId="4" fontId="7" fillId="0" borderId="3" xfId="0" applyNumberFormat="1" applyFont="1" applyBorder="1" applyAlignment="1">
      <alignment horizontal="center"/>
    </xf>
    <xf numFmtId="4" fontId="7" fillId="0" borderId="1" xfId="0" applyNumberFormat="1" applyFont="1" applyBorder="1" applyAlignment="1">
      <alignment horizontal="center"/>
    </xf>
    <xf numFmtId="3" fontId="7" fillId="3" borderId="0" xfId="0" applyNumberFormat="1" applyFont="1" applyFill="1" applyBorder="1" applyAlignment="1">
      <alignment horizontal="center"/>
    </xf>
    <xf numFmtId="4" fontId="7" fillId="3" borderId="0" xfId="0" applyNumberFormat="1" applyFont="1" applyFill="1" applyBorder="1" applyAlignment="1">
      <alignment horizontal="center"/>
    </xf>
    <xf numFmtId="4" fontId="7" fillId="3" borderId="2" xfId="0" applyNumberFormat="1" applyFont="1" applyFill="1" applyBorder="1" applyAlignment="1">
      <alignment horizontal="center"/>
    </xf>
    <xf numFmtId="164" fontId="11" fillId="2" borderId="0" xfId="0" applyNumberFormat="1" applyFont="1" applyFill="1" applyBorder="1"/>
    <xf numFmtId="164" fontId="11" fillId="2" borderId="0" xfId="0" applyNumberFormat="1" applyFont="1" applyFill="1" applyBorder="1" applyAlignment="1">
      <alignment horizontal="right" vertical="center" wrapText="1"/>
    </xf>
    <xf numFmtId="10" fontId="11" fillId="2" borderId="0" xfId="0" applyNumberFormat="1" applyFont="1" applyFill="1" applyBorder="1" applyAlignment="1">
      <alignment horizontal="right" vertical="center" wrapText="1"/>
    </xf>
    <xf numFmtId="0" fontId="4" fillId="2" borderId="0" xfId="0" applyFont="1" applyFill="1" applyBorder="1" applyAlignment="1">
      <alignment horizontal="left" vertical="center" wrapText="1"/>
    </xf>
    <xf numFmtId="0" fontId="6" fillId="2" borderId="0" xfId="0" applyFont="1" applyFill="1" applyBorder="1" applyAlignment="1"/>
    <xf numFmtId="0" fontId="7" fillId="2" borderId="0" xfId="0" applyFont="1" applyFill="1" applyAlignment="1"/>
    <xf numFmtId="0" fontId="7" fillId="0" borderId="0" xfId="0" applyFont="1" applyAlignment="1"/>
    <xf numFmtId="49" fontId="2" fillId="3" borderId="0" xfId="0" applyNumberFormat="1" applyFont="1" applyFill="1" applyBorder="1" applyAlignment="1">
      <alignment horizontal="left" vertical="center" wrapText="1"/>
    </xf>
    <xf numFmtId="49" fontId="4" fillId="2" borderId="0" xfId="0" applyNumberFormat="1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horizontal="left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8"/>
  <sheetViews>
    <sheetView tabSelected="1" zoomScale="85" zoomScaleNormal="85" workbookViewId="0">
      <selection sqref="A1:D1"/>
    </sheetView>
  </sheetViews>
  <sheetFormatPr baseColWidth="10" defaultColWidth="8.90625" defaultRowHeight="14.5"/>
  <cols>
    <col min="1" max="1" width="54.36328125" style="1" customWidth="1"/>
    <col min="2" max="2" width="43.81640625" style="1" customWidth="1"/>
    <col min="3" max="3" width="40.90625" style="1" customWidth="1"/>
    <col min="4" max="4" width="25.08984375" style="1" customWidth="1"/>
    <col min="5" max="16384" width="8.90625" style="1"/>
  </cols>
  <sheetData>
    <row r="1" spans="1:5" ht="24.65" customHeight="1">
      <c r="A1" s="52" t="s">
        <v>0</v>
      </c>
      <c r="B1" s="53"/>
      <c r="C1" s="53"/>
      <c r="D1" s="54"/>
      <c r="E1" s="11"/>
    </row>
    <row r="2" spans="1:5" ht="15.65" customHeight="1">
      <c r="A2" s="12"/>
      <c r="B2" s="12"/>
      <c r="C2" s="12"/>
      <c r="D2" s="12"/>
      <c r="E2" s="12"/>
    </row>
    <row r="3" spans="1:5" ht="15.65" customHeight="1">
      <c r="A3" s="12" t="s">
        <v>36</v>
      </c>
      <c r="B3" s="38">
        <v>270000</v>
      </c>
      <c r="C3" s="12"/>
      <c r="D3" s="12"/>
      <c r="E3" s="12"/>
    </row>
    <row r="4" spans="1:5" ht="15.65" customHeight="1">
      <c r="A4" s="37" t="s">
        <v>17</v>
      </c>
      <c r="B4" s="32">
        <v>410</v>
      </c>
      <c r="C4" s="35" t="s">
        <v>39</v>
      </c>
      <c r="D4" s="44">
        <v>470</v>
      </c>
      <c r="E4" s="12"/>
    </row>
    <row r="5" spans="1:5" ht="15.65" customHeight="1">
      <c r="A5" s="37" t="s">
        <v>18</v>
      </c>
      <c r="B5" s="32">
        <v>160</v>
      </c>
      <c r="C5" s="35" t="s">
        <v>40</v>
      </c>
      <c r="D5" s="44">
        <v>1900</v>
      </c>
      <c r="E5" s="12"/>
    </row>
    <row r="6" spans="1:5" ht="15.65" customHeight="1">
      <c r="A6" s="37" t="s">
        <v>19</v>
      </c>
      <c r="B6" s="32">
        <v>30</v>
      </c>
      <c r="C6" s="35" t="s">
        <v>40</v>
      </c>
      <c r="D6" s="43">
        <v>150</v>
      </c>
      <c r="E6" s="12"/>
    </row>
    <row r="7" spans="1:5" ht="15.65" customHeight="1">
      <c r="A7" s="37" t="s">
        <v>30</v>
      </c>
      <c r="B7" s="32">
        <v>0</v>
      </c>
      <c r="C7" s="36" t="s">
        <v>34</v>
      </c>
      <c r="D7" s="34">
        <v>8</v>
      </c>
      <c r="E7" s="12"/>
    </row>
    <row r="8" spans="1:5" ht="15.65" customHeight="1">
      <c r="A8" s="37" t="s">
        <v>32</v>
      </c>
      <c r="B8" s="34">
        <v>5</v>
      </c>
      <c r="C8" s="36" t="s">
        <v>38</v>
      </c>
      <c r="D8" s="42">
        <v>0</v>
      </c>
      <c r="E8" s="12"/>
    </row>
    <row r="9" spans="1:5" ht="15.65" customHeight="1">
      <c r="A9" s="12"/>
      <c r="B9" s="12"/>
      <c r="C9" s="12"/>
      <c r="D9" s="12"/>
      <c r="E9" s="12"/>
    </row>
    <row r="10" spans="1:5">
      <c r="A10" s="21" t="s">
        <v>1</v>
      </c>
      <c r="B10" s="11"/>
      <c r="C10" s="11"/>
      <c r="D10" s="11"/>
      <c r="E10" s="11"/>
    </row>
    <row r="11" spans="1:5" ht="17">
      <c r="A11" s="12" t="s">
        <v>2</v>
      </c>
      <c r="B11" s="22" t="s">
        <v>20</v>
      </c>
      <c r="C11" s="45">
        <f>B4</f>
        <v>410</v>
      </c>
      <c r="D11" s="13">
        <f>C11*C12</f>
        <v>192700</v>
      </c>
      <c r="E11" s="13"/>
    </row>
    <row r="12" spans="1:5" ht="17">
      <c r="A12" s="12"/>
      <c r="B12" s="22" t="s">
        <v>37</v>
      </c>
      <c r="C12" s="41">
        <f>D4</f>
        <v>470</v>
      </c>
      <c r="D12" s="13"/>
      <c r="E12" s="13"/>
    </row>
    <row r="13" spans="1:5">
      <c r="A13" s="23" t="s">
        <v>3</v>
      </c>
      <c r="B13" s="16"/>
      <c r="C13" s="16"/>
      <c r="D13" s="33">
        <f>D8</f>
        <v>0</v>
      </c>
      <c r="E13" s="13"/>
    </row>
    <row r="14" spans="1:5">
      <c r="A14" s="24" t="s">
        <v>4</v>
      </c>
      <c r="B14" s="12"/>
      <c r="C14" s="12"/>
      <c r="D14" s="13">
        <f>D11+D13</f>
        <v>192700</v>
      </c>
      <c r="E14" s="13"/>
    </row>
    <row r="15" spans="1:5">
      <c r="A15" s="12"/>
      <c r="B15" s="12"/>
      <c r="C15" s="12"/>
      <c r="D15" s="13"/>
      <c r="E15" s="13"/>
    </row>
    <row r="16" spans="1:5">
      <c r="A16" s="21" t="s">
        <v>5</v>
      </c>
      <c r="B16" s="11"/>
      <c r="C16" s="11"/>
      <c r="D16" s="11"/>
      <c r="E16" s="11"/>
    </row>
    <row r="17" spans="1:6" ht="17">
      <c r="A17" s="12" t="s">
        <v>6</v>
      </c>
      <c r="B17" s="39" t="s">
        <v>42</v>
      </c>
      <c r="C17" s="45">
        <f>B5</f>
        <v>160</v>
      </c>
      <c r="D17" s="13">
        <f>C17*C18</f>
        <v>304000</v>
      </c>
      <c r="E17" s="13"/>
    </row>
    <row r="18" spans="1:6" ht="17">
      <c r="A18" s="12"/>
      <c r="B18" s="12" t="s">
        <v>41</v>
      </c>
      <c r="C18" s="46">
        <f>D5</f>
        <v>1900</v>
      </c>
      <c r="D18" s="13"/>
      <c r="E18" s="13"/>
    </row>
    <row r="19" spans="1:6" ht="17">
      <c r="A19" s="25" t="s">
        <v>7</v>
      </c>
      <c r="B19" s="12" t="s">
        <v>21</v>
      </c>
      <c r="C19" s="45">
        <f>B6</f>
        <v>30</v>
      </c>
      <c r="D19" s="13">
        <f>C19*C20</f>
        <v>4500</v>
      </c>
      <c r="E19" s="13"/>
    </row>
    <row r="20" spans="1:6" ht="17">
      <c r="A20" s="16"/>
      <c r="B20" s="16" t="s">
        <v>41</v>
      </c>
      <c r="C20" s="47">
        <f>D6</f>
        <v>150</v>
      </c>
      <c r="D20" s="14"/>
      <c r="E20" s="13"/>
    </row>
    <row r="21" spans="1:6">
      <c r="A21" s="55" t="s">
        <v>16</v>
      </c>
      <c r="B21" s="55"/>
      <c r="C21" s="12"/>
      <c r="D21" s="13">
        <f>D17+D19</f>
        <v>308500</v>
      </c>
      <c r="E21" s="13"/>
    </row>
    <row r="22" spans="1:6">
      <c r="A22" s="57" t="s">
        <v>8</v>
      </c>
      <c r="B22" s="57"/>
      <c r="C22" s="12"/>
      <c r="D22" s="13"/>
      <c r="E22" s="13"/>
    </row>
    <row r="23" spans="1:6" ht="14.4" customHeight="1">
      <c r="A23" s="26" t="s">
        <v>27</v>
      </c>
      <c r="B23" s="27" t="s">
        <v>26</v>
      </c>
      <c r="C23" s="45">
        <f>80-C24</f>
        <v>80</v>
      </c>
      <c r="D23" s="13"/>
      <c r="E23" s="13"/>
    </row>
    <row r="24" spans="1:6">
      <c r="A24" s="28" t="s">
        <v>29</v>
      </c>
      <c r="B24" s="29" t="s">
        <v>28</v>
      </c>
      <c r="C24" s="15">
        <f>B7</f>
        <v>0</v>
      </c>
      <c r="D24" s="14">
        <f>0.0125*D21*C24</f>
        <v>0</v>
      </c>
      <c r="E24" s="13"/>
    </row>
    <row r="25" spans="1:6">
      <c r="A25" s="55" t="s">
        <v>15</v>
      </c>
      <c r="B25" s="55"/>
      <c r="C25" s="12"/>
      <c r="D25" s="8">
        <f>D21-D24</f>
        <v>308500</v>
      </c>
      <c r="E25" s="5"/>
    </row>
    <row r="26" spans="1:6">
      <c r="A26" s="30" t="s">
        <v>9</v>
      </c>
      <c r="B26" s="31" t="s">
        <v>35</v>
      </c>
      <c r="C26" s="17"/>
      <c r="D26" s="9">
        <f>IF(B8&lt;=5,B8/100*D25,5/100*D25)</f>
        <v>15425</v>
      </c>
      <c r="E26" s="5"/>
    </row>
    <row r="27" spans="1:6">
      <c r="A27" s="55" t="s">
        <v>22</v>
      </c>
      <c r="B27" s="55"/>
      <c r="C27" s="12"/>
      <c r="D27" s="8">
        <f>D25+D26</f>
        <v>323925</v>
      </c>
      <c r="E27" s="5"/>
    </row>
    <row r="28" spans="1:6">
      <c r="A28" s="30" t="s">
        <v>10</v>
      </c>
      <c r="B28" s="31" t="s">
        <v>11</v>
      </c>
      <c r="C28" s="17"/>
      <c r="D28" s="9">
        <f>D27*0.1</f>
        <v>32392.5</v>
      </c>
      <c r="E28" s="5"/>
    </row>
    <row r="29" spans="1:6">
      <c r="A29" s="55" t="s">
        <v>23</v>
      </c>
      <c r="B29" s="55"/>
      <c r="C29" s="12"/>
      <c r="D29" s="8">
        <f>D27-D28</f>
        <v>291532.5</v>
      </c>
      <c r="E29" s="5"/>
    </row>
    <row r="30" spans="1:6">
      <c r="A30" s="30" t="s">
        <v>12</v>
      </c>
      <c r="B30" s="31" t="s">
        <v>13</v>
      </c>
      <c r="C30" s="16"/>
      <c r="D30" s="9">
        <f>IF(D7&lt;=20,D7/100*D29,20/100*D29)</f>
        <v>23322.600000000002</v>
      </c>
      <c r="E30" s="5"/>
      <c r="F30" s="40"/>
    </row>
    <row r="31" spans="1:6">
      <c r="A31" s="55" t="s">
        <v>24</v>
      </c>
      <c r="B31" s="55"/>
      <c r="C31" s="12"/>
      <c r="D31" s="8">
        <f>D29+D30</f>
        <v>314855.09999999998</v>
      </c>
      <c r="E31" s="5"/>
    </row>
    <row r="32" spans="1:6">
      <c r="A32" s="51" t="s">
        <v>14</v>
      </c>
      <c r="B32" s="51"/>
      <c r="C32" s="11"/>
      <c r="D32" s="10">
        <f>D14+D31</f>
        <v>507555.1</v>
      </c>
      <c r="E32" s="6"/>
    </row>
    <row r="33" spans="1:5">
      <c r="A33" s="56" t="s">
        <v>33</v>
      </c>
      <c r="B33" s="56"/>
      <c r="C33" s="11"/>
      <c r="D33" s="48">
        <f>ROUNDDOWN(D32, -3)</f>
        <v>507000</v>
      </c>
      <c r="E33" s="11"/>
    </row>
    <row r="34" spans="1:5">
      <c r="A34" s="7"/>
      <c r="B34" s="7"/>
      <c r="C34" s="12"/>
      <c r="D34" s="18"/>
      <c r="E34" s="12"/>
    </row>
    <row r="35" spans="1:5">
      <c r="A35" s="51" t="s">
        <v>31</v>
      </c>
      <c r="B35" s="51"/>
      <c r="C35" s="11"/>
      <c r="D35" s="49">
        <f>0.6*D33</f>
        <v>304200</v>
      </c>
      <c r="E35" s="6"/>
    </row>
    <row r="36" spans="1:5">
      <c r="A36" s="12"/>
      <c r="B36" s="12"/>
      <c r="C36" s="12"/>
      <c r="D36" s="19"/>
      <c r="E36" s="20"/>
    </row>
    <row r="37" spans="1:5">
      <c r="A37" s="2" t="s">
        <v>25</v>
      </c>
      <c r="B37" s="3"/>
      <c r="C37" s="11"/>
      <c r="D37" s="50">
        <f>B3/D33</f>
        <v>0.53254437869822491</v>
      </c>
      <c r="E37" s="4"/>
    </row>
    <row r="38" spans="1:5">
      <c r="A38" s="12"/>
      <c r="B38" s="12"/>
      <c r="C38" s="12"/>
      <c r="D38" s="18"/>
      <c r="E38" s="12"/>
    </row>
  </sheetData>
  <mergeCells count="10">
    <mergeCell ref="A35:B35"/>
    <mergeCell ref="A1:D1"/>
    <mergeCell ref="A27:B27"/>
    <mergeCell ref="A29:B29"/>
    <mergeCell ref="A31:B31"/>
    <mergeCell ref="A32:B32"/>
    <mergeCell ref="A33:B33"/>
    <mergeCell ref="A21:B21"/>
    <mergeCell ref="A22:B22"/>
    <mergeCell ref="A25:B25"/>
  </mergeCells>
  <pageMargins left="0.7" right="0.7" top="0.75" bottom="0.75" header="0.3" footer="0.3"/>
  <pageSetup paperSize="9" scale="76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3C395E95A93F342B8A6A30B4B3DAE5A" ma:contentTypeVersion="" ma:contentTypeDescription="Ein neues Dokument erstellen." ma:contentTypeScope="" ma:versionID="92e28d0047785547c4db0a8ee3052952">
  <xsd:schema xmlns:xsd="http://www.w3.org/2001/XMLSchema" xmlns:xs="http://www.w3.org/2001/XMLSchema" xmlns:p="http://schemas.microsoft.com/office/2006/metadata/properties" xmlns:ns2="55696b60-0389-45c2-bb8c-032517eb46a2" targetNamespace="http://schemas.microsoft.com/office/2006/metadata/properties" ma:root="true" ma:fieldsID="a5e0e41368e1e50ce28182d87e99e1e9" ns2:_="">
    <xsd:import namespace="55696b60-0389-45c2-bb8c-032517eb46a2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696b60-0389-45c2-bb8c-032517eb46a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Freigegeben für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5029738-8035-4E46-BCF5-6708BBD3E56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B9A82C1-4813-43F7-8F59-32E6E54DD74F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02895860-EC33-46D5-A269-F59E86F5BBF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5696b60-0389-45c2-bb8c-032517eb46a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cp:lastPrinted>2020-10-07T16:20:09Z</cp:lastPrinted>
  <dcterms:created xsi:type="dcterms:W3CDTF">2015-06-05T18:19:34Z</dcterms:created>
  <dcterms:modified xsi:type="dcterms:W3CDTF">2021-02-26T08:53:38Z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0x01010093C395E95A93F342B8A6A30B4B3DAE5A</vt:lpwstr>
  </property>
</Properties>
</file>