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Eingabe und Ergebnis" sheetId="2" r:id="rId1"/>
    <sheet name="Berechnung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F31" i="2" l="1"/>
  <c r="G31" i="2" s="1"/>
  <c r="L6" i="1"/>
  <c r="N28" i="1" l="1"/>
  <c r="M28" i="1" s="1"/>
  <c r="M29" i="1" s="1"/>
  <c r="P6" i="1"/>
  <c r="B3" i="1"/>
  <c r="B6" i="1"/>
  <c r="B7" i="1" s="1"/>
  <c r="M30" i="1"/>
  <c r="L28" i="1" l="1"/>
  <c r="L29" i="1" s="1"/>
  <c r="B17" i="1"/>
  <c r="C17" i="1"/>
  <c r="L30" i="1"/>
  <c r="C11" i="1" l="1"/>
  <c r="C13" i="1" s="1"/>
  <c r="B11" i="1"/>
  <c r="B13" i="1" s="1"/>
  <c r="B19" i="1"/>
  <c r="J7" i="1"/>
  <c r="J8" i="1" s="1"/>
  <c r="R6" i="1"/>
  <c r="T6" i="1" s="1"/>
  <c r="D7" i="1"/>
  <c r="D17" i="1" s="1"/>
  <c r="B20" i="1" a="1"/>
  <c r="B20" i="1" l="1"/>
  <c r="G17" i="1"/>
  <c r="Q6" i="1"/>
  <c r="S6" i="1" s="1"/>
  <c r="C3" i="2" s="1"/>
  <c r="J17" i="1"/>
  <c r="C19" i="1"/>
  <c r="K17" i="1"/>
  <c r="H17" i="1"/>
  <c r="F17" i="1"/>
  <c r="I17" i="1"/>
  <c r="E17" i="1"/>
  <c r="C20" i="1" a="1"/>
  <c r="B27" i="1" l="1"/>
  <c r="B30" i="1"/>
  <c r="F11" i="1"/>
  <c r="F13" i="1" s="1"/>
  <c r="D11" i="1"/>
  <c r="D13" i="1" s="1"/>
  <c r="J11" i="1"/>
  <c r="J13" i="1" s="1"/>
  <c r="E11" i="1"/>
  <c r="E13" i="1" s="1"/>
  <c r="H11" i="1"/>
  <c r="H13" i="1" s="1"/>
  <c r="K11" i="1"/>
  <c r="K13" i="1" s="1"/>
  <c r="I11" i="1"/>
  <c r="I13" i="1" s="1"/>
  <c r="G19" i="1"/>
  <c r="G11" i="1"/>
  <c r="G13" i="1" s="1"/>
  <c r="J19" i="1"/>
  <c r="K19" i="1"/>
  <c r="F19" i="1"/>
  <c r="E19" i="1"/>
  <c r="H19" i="1"/>
  <c r="I19" i="1"/>
  <c r="D19" i="1"/>
  <c r="C20" i="1"/>
  <c r="H20" i="1" a="1"/>
  <c r="D20" i="1" a="1"/>
  <c r="G20" i="1" a="1"/>
  <c r="J20" i="1" a="1"/>
  <c r="I20" i="1" a="1"/>
  <c r="F20" i="1" a="1"/>
  <c r="E20" i="1" a="1"/>
  <c r="K20" i="1" a="1"/>
  <c r="L13" i="1" l="1"/>
  <c r="M13" i="1"/>
  <c r="K34" i="1" s="1"/>
  <c r="C27" i="1"/>
  <c r="C30" i="1"/>
  <c r="G20" i="1"/>
  <c r="J20" i="1"/>
  <c r="K20" i="1"/>
  <c r="H20" i="1"/>
  <c r="I20" i="1"/>
  <c r="E20" i="1"/>
  <c r="F20" i="1"/>
  <c r="D20" i="1"/>
  <c r="E27" i="1" l="1"/>
  <c r="E30" i="1"/>
  <c r="J27" i="1"/>
  <c r="J30" i="1"/>
  <c r="I27" i="1"/>
  <c r="I30" i="1"/>
  <c r="G27" i="1"/>
  <c r="G30" i="1"/>
  <c r="D27" i="1"/>
  <c r="D30" i="1"/>
  <c r="H27" i="1"/>
  <c r="H30" i="1"/>
  <c r="F27" i="1"/>
  <c r="F30" i="1"/>
  <c r="K27" i="1"/>
  <c r="K30" i="1"/>
  <c r="K35" i="1"/>
  <c r="K36" i="1" s="1"/>
  <c r="L7" i="1" l="1"/>
  <c r="M17" i="1" l="1"/>
  <c r="M19" i="1" s="1"/>
  <c r="L17" i="1"/>
  <c r="M25" i="1"/>
  <c r="M26" i="1" s="1"/>
  <c r="M27" i="1" s="1"/>
  <c r="M20" i="1"/>
  <c r="L25" i="1" l="1"/>
  <c r="F30" i="2" s="1"/>
  <c r="G30" i="2" s="1"/>
  <c r="L19" i="1"/>
  <c r="L20" i="1" a="1"/>
  <c r="L20" i="1" l="1"/>
  <c r="L26" i="1"/>
  <c r="N30" i="1"/>
  <c r="H31" i="2" s="1"/>
  <c r="L27" i="1" l="1"/>
  <c r="N27" i="1" s="1"/>
  <c r="H30" i="2" s="1"/>
  <c r="N21" i="1"/>
  <c r="N22" i="1" s="1"/>
  <c r="N23" i="1" l="1"/>
  <c r="B11" i="2" s="1"/>
  <c r="N7" i="1"/>
  <c r="C11" i="2" l="1"/>
  <c r="E30" i="2"/>
  <c r="E31" i="2"/>
  <c r="C31" i="2" s="1"/>
  <c r="D31" i="2" s="1"/>
  <c r="C30" i="2" l="1"/>
  <c r="D30" i="2" s="1"/>
</calcChain>
</file>

<file path=xl/comments1.xml><?xml version="1.0" encoding="utf-8"?>
<comments xmlns="http://schemas.openxmlformats.org/spreadsheetml/2006/main">
  <authors>
    <author>Sabine Schuh</author>
  </authors>
  <commentList>
    <comment ref="A3" authorId="0">
      <text>
        <r>
          <rPr>
            <sz val="9"/>
            <color indexed="81"/>
            <rFont val="Segoe UI"/>
            <family val="2"/>
          </rPr>
          <t xml:space="preserve">TagTagMonatMonatJahrJahr
Beispiel: 16.05.2001 wird eingegeben als
160501
</t>
        </r>
      </text>
    </comment>
    <comment ref="A4" authorId="0">
      <text>
        <r>
          <rPr>
            <sz val="9"/>
            <color indexed="81"/>
            <rFont val="Segoe UI"/>
            <family val="2"/>
          </rPr>
          <t>Der Geburtsname ist der Nachname, mit dem die Person geboren wurde.
Ein Umlaut wird aufgelöst.</t>
        </r>
      </text>
    </comment>
    <comment ref="A5" authorId="0">
      <text>
        <r>
          <rPr>
            <sz val="9"/>
            <color indexed="81"/>
            <rFont val="Segoe UI"/>
            <family val="2"/>
          </rPr>
          <t>w = weiblich
m = männlich
d = divers oder unbestimmt</t>
        </r>
      </text>
    </comment>
    <comment ref="A6" authorId="0">
      <text>
        <r>
          <rPr>
            <sz val="9"/>
            <color indexed="81"/>
            <rFont val="Segoe UI"/>
            <family val="2"/>
          </rPr>
          <t xml:space="preserve">Die ersten zwei Ziffern geben den zuständigen Rentenversicherungsträger an. 63 steht für Württemberg, 64 für Baden.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<sst xmlns="http://schemas.openxmlformats.org/spreadsheetml/2006/main" count="104" uniqueCount="100">
  <si>
    <t>Prüfzifferberechnung der Sozialversicherungsnummer</t>
  </si>
  <si>
    <t>Geburtsdatum (TTMMJJ)</t>
  </si>
  <si>
    <t>L</t>
  </si>
  <si>
    <t>A</t>
  </si>
  <si>
    <t xml:space="preserve">B 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</si>
  <si>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</si>
  <si>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</si>
  <si>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</si>
  <si>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</si>
  <si>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</si>
  <si>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</si>
  <si>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</si>
  <si>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</si>
  <si>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</si>
  <si>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</si>
  <si>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</si>
  <si>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</si>
  <si>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</si>
  <si>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</si>
  <si>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</si>
  <si>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</si>
  <si>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</si>
  <si>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</si>
  <si>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</si>
  <si>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</si>
  <si>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</si>
  <si>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</si>
  <si>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</si>
  <si>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Berechnung der Sozialversicherungsnummer</t>
  </si>
  <si>
    <t>w</t>
  </si>
  <si>
    <t>Ergebnis:</t>
  </si>
  <si>
    <t>Sozialversicherungsnummer</t>
  </si>
  <si>
    <t>Produkte</t>
  </si>
  <si>
    <t>Quersumme</t>
  </si>
  <si>
    <t>Württemberg</t>
  </si>
  <si>
    <t>Baden</t>
  </si>
  <si>
    <t>Geschlecht</t>
  </si>
  <si>
    <t>m</t>
  </si>
  <si>
    <t>d</t>
  </si>
  <si>
    <t>Prüfung</t>
  </si>
  <si>
    <t>heute</t>
  </si>
  <si>
    <r>
      <t>Geburtsdatum:
Format</t>
    </r>
    <r>
      <rPr>
        <b/>
        <sz val="11"/>
        <color theme="1"/>
        <rFont val="Calibri"/>
        <family val="2"/>
        <scheme val="minor"/>
      </rPr>
      <t xml:space="preserve"> TTMMJJ</t>
    </r>
  </si>
  <si>
    <t>Eingabe:</t>
  </si>
  <si>
    <t>Bereichs-Nr.:
63 Württemberg
64 Baden</t>
  </si>
  <si>
    <t>Seriennummer:
m:                00-49
w und d:   50-99</t>
  </si>
  <si>
    <t>Faktoren VNr</t>
  </si>
  <si>
    <t>Eingabe</t>
  </si>
  <si>
    <t>Produkte SNr</t>
  </si>
  <si>
    <t>Geb.-Name</t>
  </si>
  <si>
    <r>
      <t xml:space="preserve">Geschlecht - </t>
    </r>
    <r>
      <rPr>
        <i/>
        <sz val="11"/>
        <color theme="1"/>
        <rFont val="Calibri"/>
        <family val="2"/>
        <scheme val="minor"/>
      </rPr>
      <t>bitte wählen
(w | m | d)</t>
    </r>
  </si>
  <si>
    <r>
      <t xml:space="preserve">Region der Üfa - </t>
    </r>
    <r>
      <rPr>
        <i/>
        <sz val="11"/>
        <color theme="1"/>
        <rFont val="Calibri"/>
        <family val="2"/>
        <scheme val="minor"/>
      </rPr>
      <t>bitte wählen
(Württemberg | Baden)</t>
    </r>
  </si>
  <si>
    <t>1. Buchstabe des Geburtsnamens
(A-Z)</t>
  </si>
  <si>
    <t>Bereich</t>
  </si>
  <si>
    <t>Bereichs-Nr.</t>
  </si>
  <si>
    <t>SV-Nr.</t>
  </si>
  <si>
    <t>Alter</t>
  </si>
  <si>
    <t>SNr</t>
  </si>
  <si>
    <t>https://www.gesetze-im-internet.de/vkvv/__2.html</t>
  </si>
  <si>
    <r>
      <rPr>
        <sz val="11"/>
        <color theme="1"/>
        <rFont val="Calibri"/>
        <family val="2"/>
      </rPr>
      <t>Σ</t>
    </r>
    <r>
      <rPr>
        <sz val="11"/>
        <color theme="1"/>
        <rFont val="Calibri"/>
        <family val="2"/>
        <scheme val="minor"/>
      </rPr>
      <t xml:space="preserve"> Quersumme</t>
    </r>
  </si>
  <si>
    <t>SV-Nummer</t>
  </si>
  <si>
    <t>Prüfziffer
(Rest aus Σ Quersumme / 10)</t>
  </si>
  <si>
    <t>Berechnung Seriennummer</t>
  </si>
  <si>
    <t>Berechnung Prüfziffer</t>
  </si>
  <si>
    <t>Faktoren (frei gewählt)</t>
  </si>
  <si>
    <t>Prüfziffer</t>
  </si>
  <si>
    <t xml:space="preserve">Die Gestaltung der Stellen zehn und elf oder der Versicherungsnummer insgesamt </t>
  </si>
  <si>
    <t>Bund und die Bundesagentur für Arbeit einvernehmlich.</t>
  </si>
  <si>
    <t xml:space="preserve">beim Verbrauch sämtlicher Seriennummern eines Geburtsdatums regeln die </t>
  </si>
  <si>
    <t xml:space="preserve">Spitzenverbände der Kranken- und Pflegekassen, die Deutsche Rentenversicherung </t>
  </si>
  <si>
    <t>1. Buchstabe des
Geburtsnamens
(Stelle im Alphabet)</t>
  </si>
  <si>
    <r>
      <rPr>
        <b/>
        <sz val="11"/>
        <color theme="1"/>
        <rFont val="Calibri"/>
        <family val="2"/>
        <scheme val="minor"/>
      </rPr>
      <t>Erläuterung</t>
    </r>
    <r>
      <rPr>
        <sz val="11"/>
        <color theme="1"/>
        <rFont val="Calibri"/>
        <family val="2"/>
        <scheme val="minor"/>
      </rPr>
      <t>: Die Sozialversicherungsnummer setzt sich zusammen aus:</t>
    </r>
  </si>
  <si>
    <t xml:space="preserve">  - Bereichsziffer des Versicherungsträgers</t>
  </si>
  <si>
    <t xml:space="preserve">  - Geburtsdatum</t>
  </si>
  <si>
    <t xml:space="preserve">  - erster Buchstabe Geburtsname</t>
  </si>
  <si>
    <t xml:space="preserve">  - Seriennummer (geschlechtsabhängig)</t>
  </si>
  <si>
    <t xml:space="preserve">  - Prüfziffer</t>
  </si>
  <si>
    <t>SV-Nr-Stamm</t>
  </si>
  <si>
    <t>Seriennummer</t>
  </si>
  <si>
    <t>freie Wahl</t>
  </si>
  <si>
    <t>alternative SV-Nr.</t>
  </si>
  <si>
    <t>Vorschlag</t>
  </si>
  <si>
    <t>stimmig</t>
  </si>
  <si>
    <t>Alternative 1 - Produkt</t>
  </si>
  <si>
    <t>Alternative 1 - Eingabe</t>
  </si>
  <si>
    <t>Alternative 1 - Quersumme</t>
  </si>
  <si>
    <t>Alternative 2 - Eingabe</t>
  </si>
  <si>
    <t>Alternative 2 - Produkt</t>
  </si>
  <si>
    <t>Alternative 2 - Quersumme</t>
  </si>
  <si>
    <t>SV-Nr. - alternative Nr.</t>
  </si>
  <si>
    <t>berechnet</t>
  </si>
  <si>
    <t>Anzeige</t>
  </si>
  <si>
    <t>zum Kopieren</t>
  </si>
  <si>
    <t>Seriennummer:</t>
  </si>
  <si>
    <t>Alternative SV-Nrn.</t>
  </si>
  <si>
    <t>Die SerienNrn. (zehnte und elfte Stelle) werden nach Geschlecht frei vergeben.</t>
  </si>
  <si>
    <t>In der Zeile "berechnet" wird automatisch eine weitere Serien- und SV-Nr. erzeugt.</t>
  </si>
  <si>
    <t>Sollten gleichgeschlechtliche Zwillinge/Mehrlinge in der Klasse sein, benötigt jeder eine andere Seriennummer.</t>
  </si>
  <si>
    <t>Alle vier Felder ausgefüllt?</t>
  </si>
  <si>
    <t>0-49 (m), 50-99 (w/d)</t>
  </si>
  <si>
    <t>In der Zeile "freie Wahl" kann in der Spalte "Seriennummer" eine Seriennummer von Hand eingetragen werden (0-49 bei m, 50-99 bei w oder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</si>
</sst>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&quot;vor &quot;General\ &quot;Jahren&quot;"/>
    <numFmt numFmtId="167" formatCode="General&quot;er-Regel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darkGrid"/>
    </fill>
  </fills>
  <borders count="14">
    <border>
      <left/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/>
      <right/>
      <top/>
      <bottom style="medium">
        <color theme="9" tint="0.39997558519241921"/>
      </bottom>
      <diagonal/>
    </border>
    <border>
      <left/>
      <right style="medium">
        <color theme="9" tint="0.39997558519241921"/>
      </right>
      <top/>
      <bottom/>
      <diagonal/>
    </border>
    <border>
      <left style="medium">
        <color theme="9" tint="0.39997558519241921"/>
      </left>
      <right style="medium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9" tint="0.39994506668294322"/>
      </left>
      <right style="medium">
        <color theme="9" tint="0.39994506668294322"/>
      </right>
      <top style="medium">
        <color theme="9" tint="0.39994506668294322"/>
      </top>
      <bottom style="medium">
        <color theme="9" tint="0.399945066682943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49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2" borderId="0" xfId="0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3" fontId="0" fillId="0" borderId="0" xfId="0" applyNumberFormat="1" applyAlignment="1" applyProtection="1">
      <alignment vertical="top"/>
    </xf>
    <xf numFmtId="167" fontId="0" fillId="0" borderId="0" xfId="0" applyNumberFormat="1" applyAlignment="1" applyProtection="1">
      <alignment vertical="top"/>
    </xf>
    <xf numFmtId="166" fontId="0" fillId="0" borderId="0" xfId="0" applyNumberFormat="1" applyAlignment="1" applyProtection="1">
      <alignment vertical="top"/>
    </xf>
    <xf numFmtId="0" fontId="0" fillId="5" borderId="0" xfId="0" applyFill="1" applyAlignment="1" applyProtection="1">
      <alignment horizontal="center" vertical="top"/>
    </xf>
    <xf numFmtId="0" fontId="0" fillId="4" borderId="0" xfId="0" applyNumberFormat="1" applyFill="1" applyAlignment="1" applyProtection="1">
      <alignment horizontal="center" vertical="top"/>
    </xf>
    <xf numFmtId="14" fontId="0" fillId="0" borderId="0" xfId="0" applyNumberFormat="1" applyAlignment="1" applyProtection="1">
      <alignment vertical="top"/>
    </xf>
    <xf numFmtId="0" fontId="0" fillId="6" borderId="0" xfId="0" applyFill="1" applyAlignment="1" applyProtection="1">
      <alignment horizontal="center" vertical="top"/>
    </xf>
    <xf numFmtId="0" fontId="0" fillId="3" borderId="0" xfId="0" applyFill="1" applyAlignment="1" applyProtection="1">
      <alignment horizontal="center" vertical="top"/>
    </xf>
    <xf numFmtId="0" fontId="0" fillId="9" borderId="0" xfId="0" applyFill="1" applyAlignment="1" applyProtection="1">
      <alignment vertical="top"/>
    </xf>
    <xf numFmtId="165" fontId="0" fillId="0" borderId="0" xfId="1" applyNumberFormat="1" applyFont="1" applyAlignment="1" applyProtection="1">
      <alignment vertical="top"/>
    </xf>
    <xf numFmtId="0" fontId="0" fillId="7" borderId="0" xfId="0" applyFill="1" applyAlignment="1" applyProtection="1">
      <alignment vertical="top"/>
    </xf>
    <xf numFmtId="0" fontId="0" fillId="5" borderId="0" xfId="0" applyFill="1" applyAlignment="1" applyProtection="1">
      <alignment horizontal="right" vertical="top"/>
    </xf>
    <xf numFmtId="0" fontId="0" fillId="6" borderId="0" xfId="0" applyFill="1" applyAlignment="1" applyProtection="1">
      <alignment horizontal="right" vertical="top"/>
    </xf>
    <xf numFmtId="0" fontId="0" fillId="3" borderId="0" xfId="0" applyFill="1" applyAlignment="1" applyProtection="1">
      <alignment horizontal="right" vertical="top"/>
    </xf>
    <xf numFmtId="0" fontId="0" fillId="4" borderId="0" xfId="0" applyFill="1" applyAlignment="1" applyProtection="1">
      <alignment horizontal="right" vertical="top"/>
    </xf>
    <xf numFmtId="0" fontId="2" fillId="0" borderId="5" xfId="0" applyFont="1" applyBorder="1" applyAlignment="1" applyProtection="1">
      <alignment vertical="top"/>
    </xf>
    <xf numFmtId="0" fontId="2" fillId="0" borderId="5" xfId="0" applyFont="1" applyBorder="1" applyAlignment="1" applyProtection="1">
      <alignment horizontal="right" vertical="top"/>
    </xf>
    <xf numFmtId="0" fontId="2" fillId="0" borderId="0" xfId="0" applyFont="1" applyAlignment="1" applyProtection="1">
      <alignment vertical="top"/>
    </xf>
    <xf numFmtId="0" fontId="0" fillId="0" borderId="0" xfId="0" applyAlignment="1" applyProtection="1">
      <alignment horizontal="right" vertical="top"/>
    </xf>
    <xf numFmtId="0" fontId="0" fillId="0" borderId="5" xfId="0" applyBorder="1" applyAlignment="1" applyProtection="1">
      <alignment vertical="top"/>
    </xf>
    <xf numFmtId="0" fontId="0" fillId="0" borderId="5" xfId="0" applyBorder="1" applyAlignment="1" applyProtection="1">
      <alignment horizontal="right" vertical="top"/>
    </xf>
    <xf numFmtId="49" fontId="0" fillId="0" borderId="0" xfId="0" applyNumberFormat="1" applyAlignment="1" applyProtection="1">
      <alignment horizontal="right" vertical="top"/>
    </xf>
    <xf numFmtId="0" fontId="0" fillId="0" borderId="7" xfId="0" applyBorder="1" applyAlignment="1" applyProtection="1">
      <alignment vertical="top"/>
    </xf>
    <xf numFmtId="0" fontId="0" fillId="0" borderId="7" xfId="0" applyBorder="1" applyAlignment="1" applyProtection="1">
      <alignment horizontal="center" vertical="top"/>
    </xf>
    <xf numFmtId="0" fontId="0" fillId="0" borderId="6" xfId="0" applyBorder="1" applyAlignment="1" applyProtection="1">
      <alignment vertical="top"/>
    </xf>
    <xf numFmtId="0" fontId="0" fillId="0" borderId="6" xfId="0" applyBorder="1" applyAlignment="1" applyProtection="1">
      <alignment horizontal="center" vertical="top"/>
    </xf>
    <xf numFmtId="0" fontId="0" fillId="0" borderId="0" xfId="0" applyNumberFormat="1" applyAlignment="1" applyProtection="1">
      <alignment vertical="top"/>
    </xf>
    <xf numFmtId="0" fontId="7" fillId="0" borderId="0" xfId="2" applyAlignment="1" applyProtection="1">
      <alignment vertical="top"/>
    </xf>
    <xf numFmtId="0" fontId="9" fillId="0" borderId="0" xfId="0" applyFont="1" applyAlignment="1" applyProtection="1">
      <alignment vertical="top"/>
    </xf>
    <xf numFmtId="0" fontId="2" fillId="0" borderId="5" xfId="0" applyFont="1" applyBorder="1" applyAlignment="1" applyProtection="1">
      <alignment vertical="top" wrapText="1"/>
    </xf>
    <xf numFmtId="49" fontId="2" fillId="0" borderId="5" xfId="0" applyNumberFormat="1" applyFont="1" applyBorder="1" applyAlignment="1" applyProtection="1">
      <alignment horizontal="right" vertical="top"/>
    </xf>
    <xf numFmtId="0" fontId="2" fillId="9" borderId="5" xfId="0" applyFont="1" applyFill="1" applyBorder="1" applyAlignment="1" applyProtection="1">
      <alignment vertical="top"/>
    </xf>
    <xf numFmtId="0" fontId="2" fillId="9" borderId="0" xfId="0" applyFont="1" applyFill="1" applyAlignment="1" applyProtection="1">
      <alignment vertical="top"/>
    </xf>
    <xf numFmtId="0" fontId="9" fillId="5" borderId="0" xfId="0" applyFont="1" applyFill="1" applyAlignment="1" applyProtection="1">
      <alignment horizontal="center" vertical="top"/>
    </xf>
    <xf numFmtId="0" fontId="9" fillId="6" borderId="0" xfId="0" applyFont="1" applyFill="1" applyAlignment="1" applyProtection="1">
      <alignment horizontal="center" vertical="top"/>
    </xf>
    <xf numFmtId="0" fontId="9" fillId="3" borderId="0" xfId="0" applyFont="1" applyFill="1" applyAlignment="1" applyProtection="1">
      <alignment horizontal="center" vertical="top"/>
    </xf>
    <xf numFmtId="0" fontId="9" fillId="4" borderId="0" xfId="0" applyNumberFormat="1" applyFont="1" applyFill="1" applyAlignment="1" applyProtection="1">
      <alignment horizontal="center" vertical="top"/>
    </xf>
    <xf numFmtId="0" fontId="9" fillId="9" borderId="0" xfId="0" applyFont="1" applyFill="1" applyAlignment="1" applyProtection="1">
      <alignment vertical="top"/>
    </xf>
    <xf numFmtId="49" fontId="2" fillId="0" borderId="0" xfId="0" applyNumberFormat="1" applyFont="1" applyAlignment="1" applyProtection="1">
      <alignment horizontal="right" vertical="top"/>
    </xf>
    <xf numFmtId="0" fontId="2" fillId="8" borderId="0" xfId="0" applyFont="1" applyFill="1" applyAlignment="1" applyProtection="1">
      <alignment horizontal="right" vertical="center"/>
    </xf>
    <xf numFmtId="1" fontId="0" fillId="0" borderId="0" xfId="0" applyNumberFormat="1" applyAlignment="1" applyProtection="1">
      <alignment horizontal="right" vertical="top"/>
    </xf>
    <xf numFmtId="0" fontId="0" fillId="8" borderId="0" xfId="0" applyFill="1" applyAlignment="1" applyProtection="1">
      <alignment horizontal="center" vertical="center"/>
    </xf>
    <xf numFmtId="0" fontId="0" fillId="12" borderId="0" xfId="0" applyFill="1" applyAlignment="1" applyProtection="1">
      <alignment horizontal="center" vertical="center"/>
      <protection locked="0"/>
    </xf>
    <xf numFmtId="0" fontId="3" fillId="0" borderId="0" xfId="0" applyFont="1" applyProtection="1"/>
    <xf numFmtId="0" fontId="0" fillId="0" borderId="0" xfId="0" applyProtection="1"/>
    <xf numFmtId="0" fontId="0" fillId="0" borderId="2" xfId="0" applyBorder="1" applyProtection="1"/>
    <xf numFmtId="0" fontId="0" fillId="0" borderId="3" xfId="0" applyBorder="1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0" fontId="4" fillId="0" borderId="0" xfId="0" applyFont="1" applyProtection="1"/>
    <xf numFmtId="0" fontId="2" fillId="0" borderId="0" xfId="0" applyFont="1" applyProtection="1"/>
    <xf numFmtId="0" fontId="0" fillId="0" borderId="0" xfId="0" quotePrefix="1" applyProtection="1"/>
    <xf numFmtId="0" fontId="0" fillId="0" borderId="1" xfId="0" applyBorder="1" applyProtection="1"/>
    <xf numFmtId="0" fontId="0" fillId="0" borderId="0" xfId="0" applyBorder="1" applyProtection="1"/>
    <xf numFmtId="0" fontId="2" fillId="10" borderId="9" xfId="0" applyFont="1" applyFill="1" applyBorder="1" applyProtection="1"/>
    <xf numFmtId="0" fontId="2" fillId="8" borderId="11" xfId="0" applyFont="1" applyFill="1" applyBorder="1" applyProtection="1"/>
    <xf numFmtId="0" fontId="2" fillId="8" borderId="12" xfId="0" applyFont="1" applyFill="1" applyBorder="1" applyProtection="1"/>
    <xf numFmtId="0" fontId="2" fillId="10" borderId="8" xfId="0" applyFont="1" applyFill="1" applyBorder="1" applyProtection="1"/>
    <xf numFmtId="0" fontId="2" fillId="10" borderId="10" xfId="0" applyFont="1" applyFill="1" applyBorder="1" applyProtection="1"/>
    <xf numFmtId="0" fontId="2" fillId="8" borderId="10" xfId="0" applyFont="1" applyFill="1" applyBorder="1" applyProtection="1"/>
    <xf numFmtId="0" fontId="2" fillId="12" borderId="10" xfId="0" applyFont="1" applyFill="1" applyBorder="1" applyProtection="1"/>
    <xf numFmtId="0" fontId="0" fillId="0" borderId="8" xfId="0" applyBorder="1" applyProtection="1"/>
    <xf numFmtId="0" fontId="0" fillId="8" borderId="8" xfId="0" applyFill="1" applyBorder="1" applyProtection="1"/>
    <xf numFmtId="1" fontId="0" fillId="0" borderId="8" xfId="0" applyNumberFormat="1" applyBorder="1" applyAlignment="1" applyProtection="1">
      <alignment horizontal="right"/>
    </xf>
    <xf numFmtId="0" fontId="0" fillId="0" borderId="8" xfId="0" applyBorder="1" applyAlignment="1" applyProtection="1">
      <alignment horizontal="right"/>
    </xf>
    <xf numFmtId="0" fontId="0" fillId="0" borderId="11" xfId="0" applyBorder="1" applyProtection="1"/>
    <xf numFmtId="0" fontId="0" fillId="0" borderId="13" xfId="0" applyBorder="1" applyProtection="1">
      <protection locked="0"/>
    </xf>
    <xf numFmtId="0" fontId="0" fillId="13" borderId="9" xfId="0" applyFill="1" applyBorder="1" applyProtection="1"/>
    <xf numFmtId="0" fontId="0" fillId="0" borderId="8" xfId="0" applyFill="1" applyBorder="1" applyAlignment="1" applyProtection="1">
      <alignment horizontal="right"/>
    </xf>
    <xf numFmtId="0" fontId="0" fillId="11" borderId="0" xfId="0" applyFill="1" applyAlignment="1" applyProtection="1">
      <alignment horizontal="right" vertical="top"/>
    </xf>
    <xf numFmtId="0" fontId="2" fillId="0" borderId="0" xfId="0" quotePrefix="1" applyFont="1" applyProtection="1"/>
    <xf numFmtId="0" fontId="0" fillId="12" borderId="8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 wrapText="1"/>
    </xf>
    <xf numFmtId="0" fontId="2" fillId="0" borderId="0" xfId="0" applyFont="1" applyAlignment="1" applyProtection="1">
      <alignment horizontal="center"/>
    </xf>
    <xf numFmtId="0" fontId="2" fillId="7" borderId="0" xfId="0" applyFont="1" applyFill="1" applyAlignment="1" applyProtection="1">
      <alignment horizontal="right" vertical="top"/>
    </xf>
    <xf numFmtId="0" fontId="2" fillId="5" borderId="0" xfId="0" applyFont="1" applyFill="1" applyAlignment="1" applyProtection="1">
      <alignment horizontal="left" vertical="top" wrapText="1"/>
    </xf>
    <xf numFmtId="0" fontId="2" fillId="6" borderId="0" xfId="0" applyFont="1" applyFill="1" applyAlignment="1" applyProtection="1">
      <alignment horizontal="left" vertical="top"/>
    </xf>
    <xf numFmtId="0" fontId="2" fillId="4" borderId="0" xfId="0" applyNumberFormat="1" applyFont="1" applyFill="1" applyAlignment="1" applyProtection="1">
      <alignment horizontal="left" vertical="top" wrapText="1"/>
    </xf>
    <xf numFmtId="0" fontId="2" fillId="4" borderId="0" xfId="0" applyNumberFormat="1" applyFont="1" applyFill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 wrapText="1"/>
    </xf>
  </cellXfs>
  <cellStyles count="3">
    <cellStyle name="Hyperlink" xfId="2" builtinId="8"/>
    <cellStyle name="Komma" xfId="1" builtinId="3"/>
    <cellStyle name="Standard" xfId="0" builtinId="0"/>
  </cellStyles>
  <dxfs count="4">
    <dxf>
      <font>
        <color auto="1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FF99"/>
      <color rgb="FFFFFFCC"/>
      <color rgb="FFFF66FF"/>
      <color rgb="FFFFCC99"/>
      <color rgb="FFFFCC66"/>
      <color rgb="FFFFCCCC"/>
      <color rgb="FFFF9900"/>
      <color rgb="FFFF99FF"/>
      <color rgb="FFFF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setze-im-internet.de/vkvv/__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</sheetPr>
  <dimension ref="A1:H3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32.42578125" style="51" customWidth="1"/>
    <col min="2" max="2" width="19.28515625" style="51" customWidth="1"/>
    <col min="3" max="4" width="18.5703125" style="51" customWidth="1"/>
    <col min="5" max="5" width="13" style="51" bestFit="1" customWidth="1"/>
    <col min="6" max="7" width="9.7109375" style="51" customWidth="1"/>
    <col min="8" max="16384" width="11.42578125" style="51"/>
  </cols>
  <sheetData>
    <row r="1" spans="1:3" ht="18.75" x14ac:dyDescent="0.3">
      <c r="A1" s="50" t="s">
        <v>28</v>
      </c>
    </row>
    <row r="2" spans="1:3" ht="15.75" thickBot="1" x14ac:dyDescent="0.3">
      <c r="B2" s="52"/>
    </row>
    <row r="3" spans="1:3" ht="30.75" thickBot="1" x14ac:dyDescent="0.3">
      <c r="A3" s="53" t="s">
        <v>41</v>
      </c>
      <c r="B3" s="1"/>
      <c r="C3" s="54" t="str">
        <f>IF(B3="","",Berechnung!S6)</f>
        <v/>
      </c>
    </row>
    <row r="4" spans="1:3" ht="30.75" thickBot="1" x14ac:dyDescent="0.3">
      <c r="A4" s="53" t="s">
        <v>51</v>
      </c>
      <c r="B4" s="2"/>
    </row>
    <row r="5" spans="1:3" ht="35.25" customHeight="1" thickBot="1" x14ac:dyDescent="0.3">
      <c r="A5" s="53" t="s">
        <v>49</v>
      </c>
      <c r="B5" s="2"/>
    </row>
    <row r="6" spans="1:3" ht="30.75" thickBot="1" x14ac:dyDescent="0.3">
      <c r="A6" s="53" t="s">
        <v>50</v>
      </c>
      <c r="B6" s="2"/>
    </row>
    <row r="7" spans="1:3" x14ac:dyDescent="0.25">
      <c r="A7" s="78"/>
    </row>
    <row r="8" spans="1:3" x14ac:dyDescent="0.25">
      <c r="A8" s="78" t="s">
        <v>97</v>
      </c>
      <c r="B8" s="79" t="str">
        <f>IF(OR(B3="",B4="",B5="",B6=""),"nein","ja")</f>
        <v>nein</v>
      </c>
    </row>
    <row r="10" spans="1:3" x14ac:dyDescent="0.25">
      <c r="A10" s="55" t="s">
        <v>30</v>
      </c>
      <c r="B10" s="56" t="s">
        <v>90</v>
      </c>
      <c r="C10" s="56" t="s">
        <v>91</v>
      </c>
    </row>
    <row r="11" spans="1:3" x14ac:dyDescent="0.25">
      <c r="A11" s="51" t="s">
        <v>31</v>
      </c>
      <c r="B11" s="48" t="str">
        <f>IF(B8="nein","",Berechnung!N23)</f>
        <v/>
      </c>
      <c r="C11" s="49" t="str">
        <f>IF(B8="nein","",B11)</f>
        <v/>
      </c>
    </row>
    <row r="14" spans="1:3" x14ac:dyDescent="0.25">
      <c r="A14" s="4" t="s">
        <v>70</v>
      </c>
      <c r="B14" s="4"/>
    </row>
    <row r="15" spans="1:3" x14ac:dyDescent="0.25">
      <c r="A15" s="57" t="s">
        <v>71</v>
      </c>
    </row>
    <row r="16" spans="1:3" x14ac:dyDescent="0.25">
      <c r="A16" s="57" t="s">
        <v>72</v>
      </c>
    </row>
    <row r="17" spans="1:8" x14ac:dyDescent="0.25">
      <c r="A17" s="57" t="s">
        <v>73</v>
      </c>
    </row>
    <row r="18" spans="1:8" x14ac:dyDescent="0.25">
      <c r="A18" s="57" t="s">
        <v>74</v>
      </c>
    </row>
    <row r="19" spans="1:8" x14ac:dyDescent="0.25">
      <c r="A19" s="57" t="s">
        <v>75</v>
      </c>
      <c r="G19" s="58"/>
    </row>
    <row r="20" spans="1:8" x14ac:dyDescent="0.25">
      <c r="A20" s="57"/>
      <c r="G20" s="59"/>
    </row>
    <row r="21" spans="1:8" x14ac:dyDescent="0.25">
      <c r="A21" s="57"/>
      <c r="G21" s="59"/>
    </row>
    <row r="22" spans="1:8" x14ac:dyDescent="0.25">
      <c r="A22" s="76" t="s">
        <v>93</v>
      </c>
      <c r="G22" s="59"/>
    </row>
    <row r="23" spans="1:8" x14ac:dyDescent="0.25">
      <c r="A23" s="57" t="s">
        <v>94</v>
      </c>
      <c r="G23" s="59"/>
    </row>
    <row r="24" spans="1:8" x14ac:dyDescent="0.25">
      <c r="A24" s="57" t="s">
        <v>96</v>
      </c>
      <c r="G24" s="59"/>
    </row>
    <row r="25" spans="1:8" x14ac:dyDescent="0.25">
      <c r="A25" s="57" t="s">
        <v>95</v>
      </c>
      <c r="G25" s="59"/>
    </row>
    <row r="26" spans="1:8" x14ac:dyDescent="0.25">
      <c r="A26" s="57" t="s">
        <v>99</v>
      </c>
      <c r="G26" s="59"/>
    </row>
    <row r="27" spans="1:8" x14ac:dyDescent="0.25">
      <c r="A27" s="57"/>
      <c r="G27" s="59"/>
    </row>
    <row r="28" spans="1:8" x14ac:dyDescent="0.25">
      <c r="A28" s="60" t="s">
        <v>88</v>
      </c>
      <c r="B28" s="60" t="s">
        <v>92</v>
      </c>
      <c r="C28" s="61" t="s">
        <v>79</v>
      </c>
      <c r="D28" s="62"/>
      <c r="E28" s="60" t="s">
        <v>76</v>
      </c>
      <c r="F28" s="63" t="s">
        <v>77</v>
      </c>
      <c r="G28" s="63"/>
      <c r="H28" s="60" t="s">
        <v>64</v>
      </c>
    </row>
    <row r="29" spans="1:8" x14ac:dyDescent="0.25">
      <c r="A29" s="64"/>
      <c r="B29" s="64" t="s">
        <v>98</v>
      </c>
      <c r="C29" s="65" t="s">
        <v>90</v>
      </c>
      <c r="D29" s="66" t="s">
        <v>91</v>
      </c>
      <c r="E29" s="64"/>
      <c r="F29" s="63" t="s">
        <v>80</v>
      </c>
      <c r="G29" s="63" t="s">
        <v>81</v>
      </c>
      <c r="H29" s="64"/>
    </row>
    <row r="30" spans="1:8" ht="15.75" thickBot="1" x14ac:dyDescent="0.3">
      <c r="A30" s="67" t="s">
        <v>89</v>
      </c>
      <c r="B30" s="73"/>
      <c r="C30" s="68" t="str">
        <f>IF(B8="nein","",IF(G30="ok",E30&amp;F30&amp;H30,""))</f>
        <v/>
      </c>
      <c r="D30" s="77" t="str">
        <f>C30</f>
        <v/>
      </c>
      <c r="E30" s="67" t="str">
        <f>IF(B8="nein","",LEFT(B11,9))</f>
        <v/>
      </c>
      <c r="F30" s="69" t="str">
        <f>IF(B8="nein","",Berechnung!L25&amp;Berechnung!M25)</f>
        <v/>
      </c>
      <c r="G30" s="67" t="str">
        <f>IF(B8="nein","",IF(AND($B$5="m",F30*1&lt;50),"ok",IF(AND(OR($B$5="w",$B$5="d"),F30*1&gt;=50),"ok","Fehler")))</f>
        <v/>
      </c>
      <c r="H30" s="70" t="str">
        <f>IF(G30="ok",Berechnung!N27,"-")</f>
        <v>-</v>
      </c>
    </row>
    <row r="31" spans="1:8" ht="15.75" thickBot="1" x14ac:dyDescent="0.3">
      <c r="A31" s="71" t="s">
        <v>78</v>
      </c>
      <c r="B31" s="72"/>
      <c r="C31" s="68" t="str">
        <f>IF(B8="nein","",IF(G31="ok",E31&amp;F31&amp;H31,""))</f>
        <v/>
      </c>
      <c r="D31" s="77" t="str">
        <f>C31</f>
        <v/>
      </c>
      <c r="E31" s="67" t="str">
        <f>IF(B8="nein","",LEFT(B11,9))</f>
        <v/>
      </c>
      <c r="F31" s="74" t="str">
        <f>IF(B8="nein","",RIGHT("00"&amp;B31,2))</f>
        <v/>
      </c>
      <c r="G31" s="67" t="str">
        <f>IF(B8="nein","",IF(AND($B$5="m",F31*1&lt;50),"ok",IF(AND(OR($B$5="w",$B$5="d"),F31*1&gt;=50),"ok","Fehler")))</f>
        <v/>
      </c>
      <c r="H31" s="70" t="str">
        <f>IF(G31="ok",Berechnung!N30,"-")</f>
        <v>-</v>
      </c>
    </row>
  </sheetData>
  <sheetProtection sheet="1" objects="1" scenarios="1"/>
  <conditionalFormatting sqref="B4">
    <cfRule type="cellIs" dxfId="3" priority="11" operator="equal">
      <formula>"w"</formula>
    </cfRule>
  </conditionalFormatting>
  <conditionalFormatting sqref="C3">
    <cfRule type="containsText" dxfId="2" priority="3" operator="containsText" text="Fehler">
      <formula>NOT(ISERROR(SEARCH("Fehler",C3)))</formula>
    </cfRule>
    <cfRule type="containsText" dxfId="1" priority="4" operator="containsText" text="ok">
      <formula>NOT(ISERROR(SEARCH("ok",C3)))</formula>
    </cfRule>
  </conditionalFormatting>
  <dataValidations count="1">
    <dataValidation type="whole" allowBlank="1" showInputMessage="1" showErrorMessage="1" sqref="B31">
      <formula1>0</formula1>
      <formula2>99</formula2>
    </dataValidation>
  </dataValidations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Berechnung!$B$34:$B$59</xm:f>
          </x14:formula1>
          <xm:sqref>B4</xm:sqref>
        </x14:dataValidation>
        <x14:dataValidation type="list" allowBlank="1" showInputMessage="1" showErrorMessage="1">
          <x14:formula1>
            <xm:f>Berechnung!$G$34:$G$36</xm:f>
          </x14:formula1>
          <xm:sqref>B5</xm:sqref>
        </x14:dataValidation>
        <x14:dataValidation type="list" allowBlank="1" showInputMessage="1" showErrorMessage="1">
          <x14:formula1>
            <xm:f>Berechnung!$D$34:$D$35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T59"/>
  <sheetViews>
    <sheetView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1" max="1" width="27.7109375" style="4" customWidth="1"/>
    <col min="2" max="3" width="12" style="4" customWidth="1"/>
    <col min="4" max="4" width="13.28515625" style="4" customWidth="1"/>
    <col min="5" max="5" width="14.85546875" style="4" bestFit="1" customWidth="1"/>
    <col min="6" max="6" width="6" style="4" customWidth="1"/>
    <col min="7" max="7" width="5.140625" style="4" customWidth="1"/>
    <col min="8" max="8" width="4.5703125" style="4" customWidth="1"/>
    <col min="9" max="9" width="5.140625" style="4" customWidth="1"/>
    <col min="10" max="11" width="10.7109375" style="4" customWidth="1"/>
    <col min="12" max="13" width="7.7109375" style="4" customWidth="1"/>
    <col min="14" max="14" width="13.28515625" style="4" customWidth="1"/>
    <col min="15" max="15" width="7.85546875" style="4" customWidth="1"/>
    <col min="16" max="16" width="11.42578125" style="4"/>
    <col min="17" max="17" width="12.5703125" style="4" bestFit="1" customWidth="1"/>
    <col min="18" max="18" width="10.140625" style="4" bestFit="1" customWidth="1"/>
    <col min="19" max="19" width="8" style="4" bestFit="1" customWidth="1"/>
    <col min="20" max="20" width="5.42578125" style="4" bestFit="1" customWidth="1"/>
    <col min="21" max="16384" width="11.42578125" style="4"/>
  </cols>
  <sheetData>
    <row r="1" spans="1:20" ht="18.75" x14ac:dyDescent="0.25">
      <c r="A1" s="3" t="s">
        <v>0</v>
      </c>
    </row>
    <row r="2" spans="1:20" ht="18.75" x14ac:dyDescent="0.25">
      <c r="A2" s="3"/>
    </row>
    <row r="3" spans="1:20" x14ac:dyDescent="0.25">
      <c r="A3" s="4" t="s">
        <v>42</v>
      </c>
      <c r="B3" s="5" t="str">
        <f>" "&amp;'Eingabe und Ergebnis'!B6&amp;" "&amp;'Eingabe und Ergebnis'!B3&amp;" "&amp;'Eingabe und Ergebnis'!B4&amp;" "&amp;'Eingabe und Ergebnis'!B5</f>
        <v xml:space="preserve">    </v>
      </c>
      <c r="C3" s="5"/>
      <c r="E3" s="6"/>
      <c r="P3" s="34" t="s">
        <v>57</v>
      </c>
    </row>
    <row r="4" spans="1:20" x14ac:dyDescent="0.25">
      <c r="D4" s="6"/>
      <c r="P4" s="7"/>
    </row>
    <row r="5" spans="1:20" ht="48" customHeight="1" x14ac:dyDescent="0.25">
      <c r="B5" s="81" t="s">
        <v>43</v>
      </c>
      <c r="C5" s="81"/>
      <c r="D5" s="82" t="s">
        <v>1</v>
      </c>
      <c r="E5" s="82"/>
      <c r="F5" s="82"/>
      <c r="G5" s="82"/>
      <c r="H5" s="82"/>
      <c r="I5" s="82"/>
      <c r="J5" s="85" t="s">
        <v>69</v>
      </c>
      <c r="K5" s="85"/>
      <c r="L5" s="83" t="s">
        <v>44</v>
      </c>
      <c r="M5" s="84"/>
      <c r="N5" s="39" t="s">
        <v>64</v>
      </c>
      <c r="P5" s="8">
        <v>29</v>
      </c>
      <c r="Q5" s="9">
        <v>70</v>
      </c>
      <c r="R5" s="4" t="s">
        <v>40</v>
      </c>
      <c r="S5" s="4" t="s">
        <v>39</v>
      </c>
      <c r="T5" s="4" t="s">
        <v>55</v>
      </c>
    </row>
    <row r="6" spans="1:20" x14ac:dyDescent="0.25">
      <c r="B6" s="10">
        <f>'Eingabe und Ergebnis'!B6</f>
        <v>0</v>
      </c>
      <c r="C6" s="10"/>
      <c r="D6" s="13"/>
      <c r="E6" s="13"/>
      <c r="F6" s="13"/>
      <c r="G6" s="13"/>
      <c r="H6" s="13"/>
      <c r="I6" s="13"/>
      <c r="J6" s="14"/>
      <c r="K6" s="14"/>
      <c r="L6" s="11">
        <f>'Eingabe und Ergebnis'!B5</f>
        <v>0</v>
      </c>
      <c r="M6" s="11"/>
      <c r="N6" s="15"/>
      <c r="P6" s="12" t="e">
        <f>DATEVALUE(IF(RIGHT('Eingabe und Ergebnis'!B3,2)*1&lt;=P5,20,19)&amp;MID('Eingabe und Ergebnis'!B3,5,2)&amp;"."&amp;MID('Eingabe und Ergebnis'!B3,3,2)&amp;"."&amp;MID('Eingabe und Ergebnis'!B3,1,2))</f>
        <v>#VALUE!</v>
      </c>
      <c r="Q6" s="12">
        <f ca="1">DATEVALUE(YEAR(R6)-Q5&amp;"."&amp;MONTH(R6)&amp;"."&amp;DAY(R6)-DAY(R6)+1)</f>
        <v>18933</v>
      </c>
      <c r="R6" s="12">
        <f ca="1">TODAY()</f>
        <v>44502</v>
      </c>
      <c r="S6" s="4" t="str">
        <f>IF(ISERROR(P6),"Fehler",IF(AND(P6&gt;=Q6,P6&lt;=R6,LEN('Eingabe und Ergebnis'!B3)=6),"ok","Fehler"))</f>
        <v>Fehler</v>
      </c>
      <c r="T6" s="4" t="e">
        <f ca="1">(YEAR(R6)-YEAR(P6))</f>
        <v>#VALUE!</v>
      </c>
    </row>
    <row r="7" spans="1:20" ht="15.75" x14ac:dyDescent="0.25">
      <c r="A7" s="35" t="s">
        <v>54</v>
      </c>
      <c r="B7" s="40" t="e">
        <f>VLOOKUP(B6,$D$34:$E$35,2,0)</f>
        <v>#N/A</v>
      </c>
      <c r="C7" s="40"/>
      <c r="D7" s="41">
        <f>'Eingabe und Ergebnis'!B3</f>
        <v>0</v>
      </c>
      <c r="E7" s="41"/>
      <c r="F7" s="41"/>
      <c r="G7" s="41"/>
      <c r="H7" s="41"/>
      <c r="I7" s="41"/>
      <c r="J7" s="42" t="str">
        <f>UPPER('Eingabe und Ergebnis'!B4)</f>
        <v/>
      </c>
      <c r="K7" s="42"/>
      <c r="L7" s="43" t="e">
        <f>IF($L$6=G34,K34,IF($L$6=G35,K35,K36))</f>
        <v>#N/A</v>
      </c>
      <c r="M7" s="43"/>
      <c r="N7" s="44" t="e">
        <f ca="1">N22</f>
        <v>#N/A</v>
      </c>
    </row>
    <row r="8" spans="1:20" x14ac:dyDescent="0.25">
      <c r="B8" s="10"/>
      <c r="C8" s="10"/>
      <c r="D8" s="13"/>
      <c r="E8" s="13"/>
      <c r="F8" s="13"/>
      <c r="G8" s="13"/>
      <c r="H8" s="13"/>
      <c r="I8" s="13"/>
      <c r="J8" s="14" t="e">
        <f>RIGHT("00"&amp;CODE(J7)-64,2)</f>
        <v>#VALUE!</v>
      </c>
      <c r="K8" s="14"/>
      <c r="L8" s="11"/>
      <c r="M8" s="11"/>
      <c r="N8" s="15"/>
    </row>
    <row r="9" spans="1:20" x14ac:dyDescent="0.25">
      <c r="E9" s="16"/>
    </row>
    <row r="10" spans="1:20" ht="15.75" x14ac:dyDescent="0.25">
      <c r="A10" s="35" t="s">
        <v>61</v>
      </c>
      <c r="E10" s="16"/>
    </row>
    <row r="11" spans="1:20" x14ac:dyDescent="0.25">
      <c r="A11" s="4" t="s">
        <v>46</v>
      </c>
      <c r="B11" s="18" t="e">
        <f>B17</f>
        <v>#N/A</v>
      </c>
      <c r="C11" s="18" t="e">
        <f>C17</f>
        <v>#N/A</v>
      </c>
      <c r="D11" s="19" t="str">
        <f>D17</f>
        <v>0</v>
      </c>
      <c r="E11" s="19" t="str">
        <f t="shared" ref="E11:I11" si="0">E17</f>
        <v/>
      </c>
      <c r="F11" s="19" t="str">
        <f t="shared" si="0"/>
        <v/>
      </c>
      <c r="G11" s="19" t="str">
        <f t="shared" si="0"/>
        <v/>
      </c>
      <c r="H11" s="19" t="str">
        <f t="shared" si="0"/>
        <v/>
      </c>
      <c r="I11" s="19" t="str">
        <f t="shared" si="0"/>
        <v/>
      </c>
      <c r="J11" s="20" t="e">
        <f>J17</f>
        <v>#VALUE!</v>
      </c>
      <c r="K11" s="20" t="e">
        <f>K17</f>
        <v>#VALUE!</v>
      </c>
    </row>
    <row r="12" spans="1:20" x14ac:dyDescent="0.25">
      <c r="A12" s="26" t="s">
        <v>63</v>
      </c>
      <c r="B12" s="26">
        <v>1</v>
      </c>
      <c r="C12" s="26">
        <v>3</v>
      </c>
      <c r="D12" s="26">
        <v>1</v>
      </c>
      <c r="E12" s="26">
        <v>3</v>
      </c>
      <c r="F12" s="26">
        <v>1</v>
      </c>
      <c r="G12" s="26">
        <v>3</v>
      </c>
      <c r="H12" s="26">
        <v>1</v>
      </c>
      <c r="I12" s="26">
        <v>3</v>
      </c>
      <c r="J12" s="26">
        <v>1</v>
      </c>
      <c r="K12" s="26">
        <v>3</v>
      </c>
      <c r="P12" s="51" t="s">
        <v>65</v>
      </c>
    </row>
    <row r="13" spans="1:20" x14ac:dyDescent="0.25">
      <c r="A13" s="4" t="s">
        <v>47</v>
      </c>
      <c r="B13" s="17" t="e">
        <f t="shared" ref="B13:C13" si="1">B12*B11</f>
        <v>#N/A</v>
      </c>
      <c r="C13" s="17" t="e">
        <f t="shared" si="1"/>
        <v>#N/A</v>
      </c>
      <c r="D13" s="17">
        <f>D12*D11</f>
        <v>0</v>
      </c>
      <c r="E13" s="17" t="e">
        <f t="shared" ref="E13" si="2">E12*E11</f>
        <v>#VALUE!</v>
      </c>
      <c r="F13" s="17" t="e">
        <f t="shared" ref="F13:G13" si="3">F12*F11</f>
        <v>#VALUE!</v>
      </c>
      <c r="G13" s="17" t="e">
        <f t="shared" si="3"/>
        <v>#VALUE!</v>
      </c>
      <c r="H13" s="17" t="e">
        <f t="shared" ref="H13" si="4">H12*H11</f>
        <v>#VALUE!</v>
      </c>
      <c r="I13" s="17" t="e">
        <f t="shared" ref="I13:J13" si="5">I12*I11</f>
        <v>#VALUE!</v>
      </c>
      <c r="J13" s="17" t="e">
        <f t="shared" si="5"/>
        <v>#VALUE!</v>
      </c>
      <c r="K13" s="17" t="e">
        <f t="shared" ref="K13" si="6">K12*K11</f>
        <v>#VALUE!</v>
      </c>
      <c r="L13" s="4" t="e">
        <f>SUM(B13:K13)</f>
        <v>#N/A</v>
      </c>
      <c r="M13" s="80" t="e">
        <f>RIGHT(SUM(B13:K13),2)*1</f>
        <v>#N/A</v>
      </c>
      <c r="P13" s="4" t="s">
        <v>67</v>
      </c>
    </row>
    <row r="14" spans="1:20" x14ac:dyDescent="0.25">
      <c r="E14" s="16"/>
      <c r="P14" s="4" t="s">
        <v>68</v>
      </c>
    </row>
    <row r="15" spans="1:20" x14ac:dyDescent="0.25">
      <c r="P15" s="4" t="s">
        <v>66</v>
      </c>
    </row>
    <row r="16" spans="1:20" ht="15.75" x14ac:dyDescent="0.25">
      <c r="A16" s="35" t="s">
        <v>62</v>
      </c>
    </row>
    <row r="17" spans="1:14" x14ac:dyDescent="0.25">
      <c r="A17" s="4" t="s">
        <v>46</v>
      </c>
      <c r="B17" s="18" t="e">
        <f>MID(B7,1,1)</f>
        <v>#N/A</v>
      </c>
      <c r="C17" s="18" t="e">
        <f>MID(B7,2,1)</f>
        <v>#N/A</v>
      </c>
      <c r="D17" s="19" t="str">
        <f>MID($D$7,1,1)</f>
        <v>0</v>
      </c>
      <c r="E17" s="19" t="str">
        <f>MID($D$7,2,1)</f>
        <v/>
      </c>
      <c r="F17" s="19" t="str">
        <f>MID($D$7,3,1)</f>
        <v/>
      </c>
      <c r="G17" s="19" t="str">
        <f>MID($D$7,4,1)</f>
        <v/>
      </c>
      <c r="H17" s="19" t="str">
        <f>MID($D$7,5,1)</f>
        <v/>
      </c>
      <c r="I17" s="19" t="str">
        <f>MID($D$7,6,1)</f>
        <v/>
      </c>
      <c r="J17" s="20" t="e">
        <f>MID($J$8,1,1)</f>
        <v>#VALUE!</v>
      </c>
      <c r="K17" s="20" t="e">
        <f>MID($J$8,2,1)</f>
        <v>#VALUE!</v>
      </c>
      <c r="L17" s="21" t="e">
        <f>MID($L$7,1,1)</f>
        <v>#N/A</v>
      </c>
      <c r="M17" s="21" t="e">
        <f>MID($L$7,2,1)</f>
        <v>#N/A</v>
      </c>
    </row>
    <row r="18" spans="1:14" s="24" customFormat="1" x14ac:dyDescent="0.25">
      <c r="A18" s="22" t="s">
        <v>45</v>
      </c>
      <c r="B18" s="23">
        <v>2</v>
      </c>
      <c r="C18" s="23">
        <v>1</v>
      </c>
      <c r="D18" s="23">
        <v>2</v>
      </c>
      <c r="E18" s="23">
        <v>5</v>
      </c>
      <c r="F18" s="23">
        <v>7</v>
      </c>
      <c r="G18" s="23">
        <v>1</v>
      </c>
      <c r="H18" s="23">
        <v>2</v>
      </c>
      <c r="I18" s="23">
        <v>1</v>
      </c>
      <c r="J18" s="23">
        <v>2</v>
      </c>
      <c r="K18" s="22">
        <v>1</v>
      </c>
      <c r="L18" s="22">
        <v>2</v>
      </c>
      <c r="M18" s="22">
        <v>1</v>
      </c>
    </row>
    <row r="19" spans="1:14" x14ac:dyDescent="0.25">
      <c r="A19" s="4" t="s">
        <v>32</v>
      </c>
      <c r="B19" s="25" t="e">
        <f>B17*B18</f>
        <v>#N/A</v>
      </c>
      <c r="C19" s="25" t="e">
        <f t="shared" ref="C19:J19" si="7">C17*C18</f>
        <v>#N/A</v>
      </c>
      <c r="D19" s="25">
        <f t="shared" si="7"/>
        <v>0</v>
      </c>
      <c r="E19" s="25" t="e">
        <f t="shared" si="7"/>
        <v>#VALUE!</v>
      </c>
      <c r="F19" s="25" t="e">
        <f t="shared" si="7"/>
        <v>#VALUE!</v>
      </c>
      <c r="G19" s="25" t="e">
        <f t="shared" si="7"/>
        <v>#VALUE!</v>
      </c>
      <c r="H19" s="25" t="e">
        <f t="shared" si="7"/>
        <v>#VALUE!</v>
      </c>
      <c r="I19" s="25" t="e">
        <f t="shared" si="7"/>
        <v>#VALUE!</v>
      </c>
      <c r="J19" s="25" t="e">
        <f t="shared" si="7"/>
        <v>#VALUE!</v>
      </c>
      <c r="K19" s="4" t="e">
        <f>K17*K18</f>
        <v>#VALUE!</v>
      </c>
      <c r="L19" s="4" t="e">
        <f t="shared" ref="L19" si="8">L17*L18</f>
        <v>#N/A</v>
      </c>
      <c r="M19" s="4" t="e">
        <f>M17*M18</f>
        <v>#N/A</v>
      </c>
    </row>
    <row r="20" spans="1:14" x14ac:dyDescent="0.25">
      <c r="A20" s="26" t="s">
        <v>33</v>
      </c>
      <c r="B20" s="27" t="e" cm="1">
        <f t="array" aca="1" ref="B20" ca="1">SUM(MID(B19,ROW(INDIRECT("1:"&amp;LEN(B19))),1)*1)</f>
        <v>#N/A</v>
      </c>
      <c r="C20" s="27" t="e" cm="1">
        <f t="array" aca="1" ref="C20" ca="1">SUM(MID(C19,ROW(INDIRECT("1:"&amp;LEN(C19))),1)*1)</f>
        <v>#N/A</v>
      </c>
      <c r="D20" s="27" cm="1">
        <f t="array" aca="1" ref="D20" ca="1">SUM(MID(D19,ROW(INDIRECT("1:"&amp;LEN(D19))),1)*1)</f>
        <v>0</v>
      </c>
      <c r="E20" s="27" t="e" cm="1">
        <f t="array" aca="1" ref="E20" ca="1">SUM(MID(E19,ROW(INDIRECT("1:"&amp;LEN(E19))),1)*1)</f>
        <v>#VALUE!</v>
      </c>
      <c r="F20" s="27" t="e" cm="1">
        <f t="array" aca="1" ref="F20" ca="1">SUM(MID(F19,ROW(INDIRECT("1:"&amp;LEN(F19))),1)*1)</f>
        <v>#VALUE!</v>
      </c>
      <c r="G20" s="27" t="e" cm="1">
        <f t="array" aca="1" ref="G20" ca="1">SUM(MID(G19,ROW(INDIRECT("1:"&amp;LEN(G19))),1)*1)</f>
        <v>#VALUE!</v>
      </c>
      <c r="H20" s="27" t="e" cm="1">
        <f t="array" aca="1" ref="H20" ca="1">SUM(MID(H19,ROW(INDIRECT("1:"&amp;LEN(H19))),1)*1)</f>
        <v>#VALUE!</v>
      </c>
      <c r="I20" s="27" t="e" cm="1">
        <f t="array" aca="1" ref="I20" ca="1">SUM(MID(I19,ROW(INDIRECT("1:"&amp;LEN(I19))),1)*1)</f>
        <v>#VALUE!</v>
      </c>
      <c r="J20" s="27" t="e" cm="1">
        <f t="array" aca="1" ref="J20" ca="1">SUM(MID(J19,ROW(INDIRECT("1:"&amp;LEN(J19))),1)*1)</f>
        <v>#VALUE!</v>
      </c>
      <c r="K20" s="26" t="e" cm="1">
        <f t="array" aca="1" ref="K20" ca="1">SUM(MID(K19,ROW(INDIRECT("1:"&amp;LEN(K19))),1)*1)</f>
        <v>#VALUE!</v>
      </c>
      <c r="L20" s="26" t="e" cm="1">
        <f t="array" aca="1" ref="L20" ca="1">SUM(MID(L19,ROW(INDIRECT("1:"&amp;LEN(L19))),1)*1)</f>
        <v>#N/A</v>
      </c>
      <c r="M20" s="26" t="e">
        <f ca="1">SUM(MID(M19,ROW(INDIRECT("1:"&amp;LEN(M19))),1)*1)</f>
        <v>#N/A</v>
      </c>
    </row>
    <row r="21" spans="1:14" x14ac:dyDescent="0.25">
      <c r="A21" s="4" t="s">
        <v>58</v>
      </c>
      <c r="N21" s="15" t="e">
        <f ca="1">SUM(B20:M20)</f>
        <v>#N/A</v>
      </c>
    </row>
    <row r="22" spans="1:14" ht="30" x14ac:dyDescent="0.25">
      <c r="A22" s="36" t="s">
        <v>60</v>
      </c>
      <c r="B22" s="22"/>
      <c r="C22" s="37"/>
      <c r="D22" s="22"/>
      <c r="E22" s="22"/>
      <c r="F22" s="22"/>
      <c r="G22" s="22"/>
      <c r="H22" s="22"/>
      <c r="I22" s="22"/>
      <c r="J22" s="22"/>
      <c r="K22" s="22"/>
      <c r="L22" s="22"/>
      <c r="M22" s="26"/>
      <c r="N22" s="38" t="e">
        <f ca="1">MOD(N21,10)</f>
        <v>#N/A</v>
      </c>
    </row>
    <row r="23" spans="1:14" x14ac:dyDescent="0.25">
      <c r="A23" s="24" t="s">
        <v>59</v>
      </c>
      <c r="B23" s="24"/>
      <c r="C23" s="45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46" t="str">
        <f>IF(OR(ISERROR(S6),S6="Fehler"),"Fehler Geb.-Datum",CONCATENATE(B7,D7,J7,L7,N22))</f>
        <v>Fehler Geb.-Datum</v>
      </c>
    </row>
    <row r="24" spans="1:14" x14ac:dyDescent="0.25">
      <c r="C24" s="28"/>
    </row>
    <row r="25" spans="1:14" x14ac:dyDescent="0.25">
      <c r="A25" s="4" t="s">
        <v>83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 t="e">
        <f>L17</f>
        <v>#N/A</v>
      </c>
      <c r="M25" s="47" t="e">
        <f>RIGHT(L7+1,1)</f>
        <v>#N/A</v>
      </c>
    </row>
    <row r="26" spans="1:14" x14ac:dyDescent="0.25">
      <c r="A26" s="4" t="s">
        <v>82</v>
      </c>
      <c r="L26" s="4" t="e">
        <f>L25*L$18</f>
        <v>#N/A</v>
      </c>
      <c r="M26" s="4" t="e">
        <f>M25*M$18</f>
        <v>#N/A</v>
      </c>
    </row>
    <row r="27" spans="1:14" x14ac:dyDescent="0.25">
      <c r="A27" s="22" t="s">
        <v>84</v>
      </c>
      <c r="B27" s="23" t="e">
        <f ca="1">B20</f>
        <v>#N/A</v>
      </c>
      <c r="C27" s="23" t="e">
        <f t="shared" ref="C27:L27" ca="1" si="9">C20</f>
        <v>#N/A</v>
      </c>
      <c r="D27" s="23">
        <f t="shared" ca="1" si="9"/>
        <v>0</v>
      </c>
      <c r="E27" s="23" t="e">
        <f t="shared" ca="1" si="9"/>
        <v>#VALUE!</v>
      </c>
      <c r="F27" s="23" t="e">
        <f t="shared" ca="1" si="9"/>
        <v>#VALUE!</v>
      </c>
      <c r="G27" s="23" t="e">
        <f t="shared" ca="1" si="9"/>
        <v>#VALUE!</v>
      </c>
      <c r="H27" s="23" t="e">
        <f t="shared" ca="1" si="9"/>
        <v>#VALUE!</v>
      </c>
      <c r="I27" s="23" t="e">
        <f t="shared" ca="1" si="9"/>
        <v>#VALUE!</v>
      </c>
      <c r="J27" s="23" t="e">
        <f t="shared" ca="1" si="9"/>
        <v>#VALUE!</v>
      </c>
      <c r="K27" s="23" t="e">
        <f t="shared" ca="1" si="9"/>
        <v>#VALUE!</v>
      </c>
      <c r="L27" s="23" t="e">
        <f t="shared" ca="1" si="9"/>
        <v>#N/A</v>
      </c>
      <c r="M27" s="23" t="e">
        <f>M26</f>
        <v>#N/A</v>
      </c>
      <c r="N27" s="24" t="e">
        <f ca="1">MOD(SUM(B27:M27),10)</f>
        <v>#N/A</v>
      </c>
    </row>
    <row r="28" spans="1:14" x14ac:dyDescent="0.25">
      <c r="A28" s="4" t="s">
        <v>85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 t="str">
        <f>MID(RIGHT("00"&amp;$N$28,2),1,1)</f>
        <v>0</v>
      </c>
      <c r="M28" s="47" t="str">
        <f>MID(RIGHT("00"&amp;$N$28,2),2,1)</f>
        <v>0</v>
      </c>
      <c r="N28" s="75" t="str">
        <f>'Eingabe und Ergebnis'!F31</f>
        <v/>
      </c>
    </row>
    <row r="29" spans="1:14" x14ac:dyDescent="0.25">
      <c r="A29" s="4" t="s">
        <v>86</v>
      </c>
      <c r="L29" s="4">
        <f>L28*L$18</f>
        <v>0</v>
      </c>
      <c r="M29" s="4">
        <f>M28*M$18</f>
        <v>0</v>
      </c>
    </row>
    <row r="30" spans="1:14" x14ac:dyDescent="0.25">
      <c r="A30" s="22" t="s">
        <v>87</v>
      </c>
      <c r="B30" s="23" t="e">
        <f ca="1">B20</f>
        <v>#N/A</v>
      </c>
      <c r="C30" s="23" t="e">
        <f t="shared" ref="C30:K30" ca="1" si="10">C20</f>
        <v>#N/A</v>
      </c>
      <c r="D30" s="23">
        <f t="shared" ca="1" si="10"/>
        <v>0</v>
      </c>
      <c r="E30" s="23" t="e">
        <f t="shared" ca="1" si="10"/>
        <v>#VALUE!</v>
      </c>
      <c r="F30" s="23" t="e">
        <f t="shared" ca="1" si="10"/>
        <v>#VALUE!</v>
      </c>
      <c r="G30" s="23" t="e">
        <f t="shared" ca="1" si="10"/>
        <v>#VALUE!</v>
      </c>
      <c r="H30" s="23" t="e">
        <f t="shared" ca="1" si="10"/>
        <v>#VALUE!</v>
      </c>
      <c r="I30" s="23" t="e">
        <f t="shared" ca="1" si="10"/>
        <v>#VALUE!</v>
      </c>
      <c r="J30" s="23" t="e">
        <f t="shared" ca="1" si="10"/>
        <v>#VALUE!</v>
      </c>
      <c r="K30" s="23" t="e">
        <f t="shared" ca="1" si="10"/>
        <v>#VALUE!</v>
      </c>
      <c r="L30" s="23">
        <f ca="1">SUM(MID(L29,ROW(INDIRECT("1:"&amp;LEN(L29))),1)*1)</f>
        <v>0</v>
      </c>
      <c r="M30" s="23">
        <f ca="1">SUM(MID(M29,ROW(INDIRECT("1:"&amp;LEN(M29))),1)*1)</f>
        <v>0</v>
      </c>
      <c r="N30" s="24" t="e">
        <f ca="1">MOD(SUM(B30:M30),10)</f>
        <v>#N/A</v>
      </c>
    </row>
    <row r="31" spans="1:14" x14ac:dyDescent="0.25">
      <c r="C31" s="28"/>
    </row>
    <row r="32" spans="1:14" x14ac:dyDescent="0.25">
      <c r="C32" s="28"/>
    </row>
    <row r="33" spans="2:11" x14ac:dyDescent="0.25">
      <c r="B33" s="24" t="s">
        <v>48</v>
      </c>
      <c r="C33" s="28"/>
      <c r="D33" s="24" t="s">
        <v>52</v>
      </c>
      <c r="E33" s="24" t="s">
        <v>53</v>
      </c>
      <c r="G33" s="22" t="s">
        <v>36</v>
      </c>
      <c r="H33" s="26"/>
      <c r="I33" s="26"/>
      <c r="J33" s="26"/>
      <c r="K33" s="22" t="s">
        <v>56</v>
      </c>
    </row>
    <row r="34" spans="2:11" x14ac:dyDescent="0.25">
      <c r="B34" s="4" t="s">
        <v>3</v>
      </c>
      <c r="D34" s="4" t="s">
        <v>34</v>
      </c>
      <c r="E34" s="4">
        <v>63</v>
      </c>
      <c r="G34" s="29" t="s">
        <v>37</v>
      </c>
      <c r="H34" s="29"/>
      <c r="I34" s="29"/>
      <c r="J34" s="29"/>
      <c r="K34" s="30" t="e">
        <f>RIGHT("00"&amp;IF($M$13&lt;50,$M$13,$M$13-50),2)</f>
        <v>#N/A</v>
      </c>
    </row>
    <row r="35" spans="2:11" x14ac:dyDescent="0.25">
      <c r="B35" s="4" t="s">
        <v>4</v>
      </c>
      <c r="D35" s="4" t="s">
        <v>35</v>
      </c>
      <c r="E35" s="4">
        <v>64</v>
      </c>
      <c r="G35" s="29" t="s">
        <v>29</v>
      </c>
      <c r="H35" s="29"/>
      <c r="I35" s="29"/>
      <c r="J35" s="29"/>
      <c r="K35" s="30" t="e">
        <f>RIGHT("00"&amp;IF($M$13&gt;=50,$M$13,$M$13+50),2)</f>
        <v>#N/A</v>
      </c>
    </row>
    <row r="36" spans="2:11" x14ac:dyDescent="0.25">
      <c r="B36" s="4" t="s">
        <v>5</v>
      </c>
      <c r="G36" s="31" t="s">
        <v>38</v>
      </c>
      <c r="H36" s="31"/>
      <c r="I36" s="31"/>
      <c r="J36" s="31"/>
      <c r="K36" s="32" t="e">
        <f>K35</f>
        <v>#N/A</v>
      </c>
    </row>
    <row r="37" spans="2:11" x14ac:dyDescent="0.25">
      <c r="B37" s="4" t="s">
        <v>6</v>
      </c>
      <c r="C37" s="28"/>
    </row>
    <row r="38" spans="2:11" x14ac:dyDescent="0.25">
      <c r="B38" s="4" t="s">
        <v>7</v>
      </c>
      <c r="C38" s="28"/>
    </row>
    <row r="39" spans="2:11" x14ac:dyDescent="0.25">
      <c r="B39" s="4" t="s">
        <v>8</v>
      </c>
      <c r="C39" s="28"/>
    </row>
    <row r="40" spans="2:11" x14ac:dyDescent="0.25">
      <c r="B40" s="4" t="s">
        <v>9</v>
      </c>
      <c r="C40" s="28"/>
    </row>
    <row r="41" spans="2:11" x14ac:dyDescent="0.25">
      <c r="B41" s="4" t="s">
        <v>10</v>
      </c>
      <c r="C41" s="25"/>
    </row>
    <row r="42" spans="2:11" x14ac:dyDescent="0.25">
      <c r="B42" s="4" t="s">
        <v>11</v>
      </c>
      <c r="C42" s="25"/>
    </row>
    <row r="43" spans="2:11" x14ac:dyDescent="0.25">
      <c r="B43" s="4" t="s">
        <v>12</v>
      </c>
      <c r="C43" s="25"/>
      <c r="F43" s="33"/>
    </row>
    <row r="44" spans="2:11" x14ac:dyDescent="0.25">
      <c r="B44" s="4" t="s">
        <v>13</v>
      </c>
      <c r="C44" s="25"/>
    </row>
    <row r="45" spans="2:11" x14ac:dyDescent="0.25">
      <c r="B45" s="4" t="s">
        <v>2</v>
      </c>
      <c r="C45" s="25"/>
    </row>
    <row r="46" spans="2:11" x14ac:dyDescent="0.25">
      <c r="B46" s="4" t="s">
        <v>14</v>
      </c>
      <c r="C46" s="25"/>
    </row>
    <row r="47" spans="2:11" x14ac:dyDescent="0.25">
      <c r="B47" s="4" t="s">
        <v>15</v>
      </c>
      <c r="C47" s="25"/>
    </row>
    <row r="48" spans="2:11" x14ac:dyDescent="0.25">
      <c r="B48" s="4" t="s">
        <v>16</v>
      </c>
      <c r="C48" s="25"/>
    </row>
    <row r="49" spans="2:3" x14ac:dyDescent="0.25">
      <c r="B49" s="4" t="s">
        <v>17</v>
      </c>
      <c r="C49" s="25"/>
    </row>
    <row r="50" spans="2:3" x14ac:dyDescent="0.25">
      <c r="B50" s="4" t="s">
        <v>18</v>
      </c>
      <c r="C50" s="25"/>
    </row>
    <row r="51" spans="2:3" x14ac:dyDescent="0.25">
      <c r="B51" s="4" t="s">
        <v>19</v>
      </c>
      <c r="C51" s="25"/>
    </row>
    <row r="52" spans="2:3" x14ac:dyDescent="0.25">
      <c r="B52" s="4" t="s">
        <v>20</v>
      </c>
      <c r="C52" s="25"/>
    </row>
    <row r="53" spans="2:3" x14ac:dyDescent="0.25">
      <c r="B53" s="4" t="s">
        <v>21</v>
      </c>
      <c r="C53" s="25"/>
    </row>
    <row r="54" spans="2:3" x14ac:dyDescent="0.25">
      <c r="B54" s="4" t="s">
        <v>22</v>
      </c>
      <c r="C54" s="25"/>
    </row>
    <row r="55" spans="2:3" x14ac:dyDescent="0.25">
      <c r="B55" s="4" t="s">
        <v>23</v>
      </c>
      <c r="C55" s="25"/>
    </row>
    <row r="56" spans="2:3" x14ac:dyDescent="0.25">
      <c r="B56" s="4" t="s">
        <v>24</v>
      </c>
      <c r="C56" s="25"/>
    </row>
    <row r="57" spans="2:3" x14ac:dyDescent="0.25">
      <c r="B57" s="4" t="s">
        <v>25</v>
      </c>
      <c r="C57" s="25"/>
    </row>
    <row r="58" spans="2:3" x14ac:dyDescent="0.25">
      <c r="B58" s="4" t="s">
        <v>26</v>
      </c>
    </row>
    <row r="59" spans="2:3" x14ac:dyDescent="0.25">
      <c r="B59" s="4" t="s">
        <v>27</v>
      </c>
    </row>
  </sheetData>
  <sheetProtection sheet="1" objects="1" scenarios="1"/>
  <mergeCells count="4">
    <mergeCell ref="B5:C5"/>
    <mergeCell ref="D5:I5"/>
    <mergeCell ref="L5:M5"/>
    <mergeCell ref="J5:K5"/>
  </mergeCells>
  <conditionalFormatting sqref="K34:K36">
    <cfRule type="expression" dxfId="0" priority="15">
      <formula>$L$6=G34</formula>
    </cfRule>
  </conditionalFormatting>
  <dataValidations disablePrompts="1" count="1">
    <dataValidation type="date" allowBlank="1" showInputMessage="1" showErrorMessage="1" sqref="P6:Q6">
      <formula1>Q6</formula1>
      <formula2>R6</formula2>
    </dataValidation>
  </dataValidations>
  <hyperlinks>
    <hyperlink ref="P3" r:id="rId1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Eingabe und Ergebnis</vt:lpstr>
      <vt:lpstr>Berechnung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Schuh</dc:creator>
  <cp:lastModifiedBy>HP</cp:lastModifiedBy>
  <dcterms:created xsi:type="dcterms:W3CDTF">2021-08-06T10:33:49Z</dcterms:created>
  <dcterms:modified xsi:type="dcterms:W3CDTF">2021-11-02T22:21:30Z</dcterms:modified>
</cp:coreProperties>
</file>