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vss-my.sharepoint.com/personal/vo_gvss_de/Documents/Fortbildungen/2022_WGW_Fortbildung Marketing/PLZ_BCG/PLZ BCG Final/"/>
    </mc:Choice>
  </mc:AlternateContent>
  <xr:revisionPtr revIDLastSave="2" documentId="8_{3C293FB9-EB3A-4795-8802-09FB208C33FC}" xr6:coauthVersionLast="47" xr6:coauthVersionMax="47" xr10:uidLastSave="{8AD46496-9F96-445A-BC73-3002CF14FBF6}"/>
  <bookViews>
    <workbookView xWindow="28680" yWindow="-120" windowWidth="29040" windowHeight="15720" activeTab="4" xr2:uid="{00000000-000D-0000-FFFF-FFFF00000000}"/>
  </bookViews>
  <sheets>
    <sheet name="PLZ - PearPod" sheetId="1" r:id="rId1"/>
    <sheet name="PLZ - PearPod Home" sheetId="3" r:id="rId2"/>
    <sheet name="PLZ - PearWatch" sheetId="5" r:id="rId3"/>
    <sheet name="PLZ -PearPhone" sheetId="4" r:id="rId4"/>
    <sheet name="BCG" sheetId="2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2" l="1"/>
  <c r="D10" i="2"/>
  <c r="D8" i="3"/>
  <c r="E8" i="3"/>
  <c r="F8" i="3"/>
  <c r="H8" i="4"/>
  <c r="I8" i="4"/>
  <c r="K7" i="1"/>
  <c r="G8" i="1"/>
  <c r="K6" i="1"/>
  <c r="E8" i="1"/>
  <c r="H6" i="3"/>
  <c r="H7" i="3"/>
  <c r="E8" i="4"/>
  <c r="H8" i="3" l="1"/>
  <c r="K8" i="1"/>
  <c r="G8" i="5"/>
  <c r="F8" i="5"/>
  <c r="E8" i="5"/>
  <c r="D8" i="5"/>
  <c r="I7" i="5"/>
  <c r="H7" i="5"/>
  <c r="I6" i="5"/>
  <c r="H6" i="5"/>
  <c r="J8" i="4"/>
  <c r="G8" i="4"/>
  <c r="F8" i="4"/>
  <c r="D8" i="4"/>
  <c r="L7" i="4"/>
  <c r="K7" i="4"/>
  <c r="G7" i="3"/>
  <c r="G6" i="3"/>
  <c r="L7" i="1"/>
  <c r="L6" i="1"/>
  <c r="E18" i="2"/>
  <c r="D11" i="2"/>
  <c r="E19" i="2" s="1"/>
  <c r="D12" i="2"/>
  <c r="E20" i="2" s="1"/>
  <c r="D9" i="2"/>
  <c r="F8" i="1"/>
  <c r="H8" i="1"/>
  <c r="I8" i="1"/>
  <c r="J8" i="1"/>
  <c r="D8" i="1"/>
  <c r="H8" i="5" l="1"/>
  <c r="I8" i="5"/>
  <c r="L8" i="4"/>
  <c r="K8" i="4"/>
  <c r="G8" i="3"/>
  <c r="L8" i="1"/>
</calcChain>
</file>

<file path=xl/sharedStrings.xml><?xml version="1.0" encoding="utf-8"?>
<sst xmlns="http://schemas.openxmlformats.org/spreadsheetml/2006/main" count="75" uniqueCount="32">
  <si>
    <t>Jahr</t>
  </si>
  <si>
    <t>Umsatz</t>
  </si>
  <si>
    <t>Kosten</t>
  </si>
  <si>
    <t>Gewinn</t>
  </si>
  <si>
    <t>Zusammenfassung Umsatz und Kosten PearPod durch Daten aus Controlling und Marketing</t>
  </si>
  <si>
    <t>Produkt</t>
  </si>
  <si>
    <t>PearPod</t>
  </si>
  <si>
    <t>PearPod Home</t>
  </si>
  <si>
    <t>Ergebnisse der Marketingabteilung zur Markanalyse Kommunikationselektronik</t>
  </si>
  <si>
    <t>VK netto</t>
  </si>
  <si>
    <t>Absatzmenge (Stück)</t>
  </si>
  <si>
    <t>aktuelles Marktwachstum</t>
  </si>
  <si>
    <t>stärkster Konkurrent</t>
  </si>
  <si>
    <t>Jahresumsatz stärkster Konkurrent</t>
  </si>
  <si>
    <t>Gamsung</t>
  </si>
  <si>
    <t>Betazon</t>
  </si>
  <si>
    <t>Hawuwei</t>
  </si>
  <si>
    <t>relativer Marktanteil</t>
  </si>
  <si>
    <t>Erwarteter VK pro Stück</t>
  </si>
  <si>
    <t>Erwartete Kosten pro Stück</t>
  </si>
  <si>
    <t>Entwicklung Umsatz und Kosten "PearPod Home"</t>
  </si>
  <si>
    <t>Erwarteter Absatz  (in Stück)</t>
  </si>
  <si>
    <t>Entwicklung Umsatz und Kosten "PearPhone"</t>
  </si>
  <si>
    <t>Entwicklung Umsatz und Kosten "PearWatch"</t>
  </si>
  <si>
    <t>Zusammenfassung Umsatz und Kosten PearWatch durch Daten aus Controlling und Marketing</t>
  </si>
  <si>
    <t>Entwicklung Umsatz und Kosten "PearPod"</t>
  </si>
  <si>
    <t>PearPhone</t>
  </si>
  <si>
    <t>Werte (internes Rechnungswesen)</t>
  </si>
  <si>
    <t>Prognose (Marketing)</t>
  </si>
  <si>
    <t>Info Marketing</t>
  </si>
  <si>
    <t>Umsatz Jahr 7</t>
  </si>
  <si>
    <t>PearWatch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</si>
</sst>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44" fontId="0" fillId="0" borderId="1" xfId="1" applyFont="1" applyBorder="1"/>
    <xf numFmtId="44" fontId="0" fillId="0" borderId="0" xfId="0" applyNumberFormat="1"/>
    <xf numFmtId="44" fontId="0" fillId="0" borderId="1" xfId="1" applyFont="1" applyFill="1" applyBorder="1"/>
    <xf numFmtId="2" fontId="0" fillId="0" borderId="1" xfId="0" applyNumberFormat="1" applyBorder="1"/>
    <xf numFmtId="164" fontId="0" fillId="0" borderId="1" xfId="0" applyNumberFormat="1" applyBorder="1"/>
    <xf numFmtId="2" fontId="0" fillId="0" borderId="0" xfId="1" applyNumberFormat="1" applyFont="1" applyBorder="1"/>
    <xf numFmtId="44" fontId="0" fillId="0" borderId="0" xfId="1" applyFont="1" applyBorder="1"/>
    <xf numFmtId="8" fontId="0" fillId="0" borderId="0" xfId="1" applyNumberFormat="1" applyFont="1" applyBorder="1"/>
    <xf numFmtId="0" fontId="0" fillId="0" borderId="1" xfId="0" applyBorder="1" applyAlignment="1">
      <alignment vertical="center"/>
    </xf>
    <xf numFmtId="1" fontId="0" fillId="0" borderId="1" xfId="1" applyNumberFormat="1" applyFont="1" applyBorder="1" applyAlignment="1">
      <alignment vertical="center"/>
    </xf>
    <xf numFmtId="44" fontId="0" fillId="0" borderId="1" xfId="1" applyFont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3" fontId="0" fillId="0" borderId="1" xfId="0" applyNumberFormat="1" applyBorder="1"/>
    <xf numFmtId="3" fontId="0" fillId="0" borderId="1" xfId="0" applyNumberFormat="1" applyBorder="1" applyAlignment="1">
      <alignment vertical="center"/>
    </xf>
    <xf numFmtId="3" fontId="0" fillId="0" borderId="1" xfId="1" applyNumberFormat="1" applyFont="1" applyBorder="1" applyAlignment="1">
      <alignment vertical="center"/>
    </xf>
    <xf numFmtId="44" fontId="0" fillId="0" borderId="1" xfId="0" applyNumberFormat="1" applyBorder="1" applyAlignment="1">
      <alignment horizontal="center" vertical="center"/>
    </xf>
    <xf numFmtId="0" fontId="2" fillId="0" borderId="0" xfId="0" applyFont="1"/>
    <xf numFmtId="0" fontId="0" fillId="0" borderId="5" xfId="0" applyBorder="1"/>
    <xf numFmtId="44" fontId="0" fillId="0" borderId="0" xfId="1" applyFont="1"/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2" fillId="4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2" borderId="1" xfId="0" applyFont="1" applyFill="1" applyBorder="1"/>
    <xf numFmtId="0" fontId="2" fillId="3" borderId="1" xfId="0" applyFont="1" applyFill="1" applyBorder="1"/>
    <xf numFmtId="0" fontId="0" fillId="3" borderId="1" xfId="0" applyFill="1" applyBorder="1" applyAlignment="1">
      <alignment horizontal="center"/>
    </xf>
    <xf numFmtId="44" fontId="5" fillId="0" borderId="1" xfId="1" applyFont="1" applyBorder="1"/>
    <xf numFmtId="3" fontId="5" fillId="0" borderId="1" xfId="0" applyNumberFormat="1" applyFont="1" applyBorder="1"/>
    <xf numFmtId="44" fontId="5" fillId="0" borderId="1" xfId="0" applyNumberFormat="1" applyFont="1" applyBorder="1"/>
    <xf numFmtId="0" fontId="2" fillId="6" borderId="1" xfId="0" applyFont="1" applyFill="1" applyBorder="1"/>
    <xf numFmtId="44" fontId="0" fillId="6" borderId="1" xfId="0" applyNumberFormat="1" applyFill="1" applyBorder="1"/>
    <xf numFmtId="44" fontId="0" fillId="6" borderId="1" xfId="1" applyFont="1" applyFill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 wrapText="1"/>
    </xf>
    <xf numFmtId="0" fontId="0" fillId="5" borderId="6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g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Produktlebenszyklus PearPod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'PLZ - PearPod'!$C$6</c:f>
              <c:strCache>
                <c:ptCount val="1"/>
                <c:pt idx="0">
                  <c:v>Umsatz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'PLZ - PearPod'!$D$5:$L$5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xVal>
          <c:yVal>
            <c:numRef>
              <c:f>'PLZ - PearPod'!$D$6:$L$6</c:f>
              <c:numCache>
                <c:formatCode>_("€"* #,##0.00_);_("€"* \(#,##0.00\);_("€"* "-"??_);_(@_)</c:formatCode>
                <c:ptCount val="9"/>
                <c:pt idx="0">
                  <c:v>0</c:v>
                </c:pt>
                <c:pt idx="1">
                  <c:v>259840</c:v>
                </c:pt>
                <c:pt idx="2">
                  <c:v>603200</c:v>
                </c:pt>
                <c:pt idx="3">
                  <c:v>1160000</c:v>
                </c:pt>
                <c:pt idx="4">
                  <c:v>2531200</c:v>
                </c:pt>
                <c:pt idx="5">
                  <c:v>2240000</c:v>
                </c:pt>
                <c:pt idx="6">
                  <c:v>1302000</c:v>
                </c:pt>
                <c:pt idx="7">
                  <c:v>768675</c:v>
                </c:pt>
                <c:pt idx="8">
                  <c:v>198560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44F-419B-A8CC-771C564111C8}"/>
            </c:ext>
          </c:extLst>
        </c:ser>
        <c:ser>
          <c:idx val="1"/>
          <c:order val="1"/>
          <c:tx>
            <c:strRef>
              <c:f>'PLZ - PearPod'!$C$8</c:f>
              <c:strCache>
                <c:ptCount val="1"/>
                <c:pt idx="0">
                  <c:v>Gewinn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'PLZ - PearPod'!$D$5:$L$5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xVal>
          <c:yVal>
            <c:numRef>
              <c:f>'PLZ - PearPod'!$D$8:$L$8</c:f>
              <c:numCache>
                <c:formatCode>_("€"* #,##0.00_);_("€"* \(#,##0.00\);_("€"* "-"??_);_(@_)</c:formatCode>
                <c:ptCount val="9"/>
                <c:pt idx="0">
                  <c:v>-434000</c:v>
                </c:pt>
                <c:pt idx="1">
                  <c:v>-215494</c:v>
                </c:pt>
                <c:pt idx="2">
                  <c:v>43546</c:v>
                </c:pt>
                <c:pt idx="3">
                  <c:v>356066</c:v>
                </c:pt>
                <c:pt idx="4">
                  <c:v>1679733</c:v>
                </c:pt>
                <c:pt idx="5">
                  <c:v>1383780</c:v>
                </c:pt>
                <c:pt idx="6">
                  <c:v>-12000</c:v>
                </c:pt>
                <c:pt idx="7">
                  <c:v>-249300</c:v>
                </c:pt>
                <c:pt idx="8">
                  <c:v>-372300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44F-419B-A8CC-771C564111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7523856"/>
        <c:axId val="1935463280"/>
      </c:scatterChart>
      <c:valAx>
        <c:axId val="1157523856"/>
        <c:scaling>
          <c:orientation val="minMax"/>
          <c:max val="9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35463280"/>
        <c:crosses val="autoZero"/>
        <c:crossBetween val="midCat"/>
      </c:valAx>
      <c:valAx>
        <c:axId val="1935463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€&quot;* #,##0.00_);_(&quot;€&quot;* \(#,##0.00\);_(&quot;€&quot;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57523856"/>
        <c:crosses val="autoZero"/>
        <c:crossBetween val="midCat"/>
      </c:valAx>
      <c:spPr>
        <a:blipFill>
          <a:blip xmlns:r="http://schemas.openxmlformats.org/officeDocument/2006/relationships" r:embed="rId3">
            <a:alphaModFix amt="45000"/>
          </a:blip>
          <a:stretch>
            <a:fillRect/>
          </a:stretch>
        </a:blip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Produktlebenszyklus PearPod Home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'PLZ - PearPod Home'!$C$6</c:f>
              <c:strCache>
                <c:ptCount val="1"/>
                <c:pt idx="0">
                  <c:v>Umsatz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'PLZ - PearPod Home'!$D$5:$H$5</c:f>
              <c:numCache>
                <c:formatCode>General</c:formatCode>
                <c:ptCount val="5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</c:numCache>
            </c:numRef>
          </c:xVal>
          <c:yVal>
            <c:numRef>
              <c:f>'PLZ - PearPod Home'!$D$6:$H$6</c:f>
              <c:numCache>
                <c:formatCode>_("€"* #,##0.00_);_("€"* \(#,##0.00\);_("€"* "-"??_);_(@_)</c:formatCode>
                <c:ptCount val="5"/>
                <c:pt idx="0">
                  <c:v>0</c:v>
                </c:pt>
                <c:pt idx="1">
                  <c:v>3856050</c:v>
                </c:pt>
                <c:pt idx="2">
                  <c:v>7849710</c:v>
                </c:pt>
                <c:pt idx="3">
                  <c:v>16830000</c:v>
                </c:pt>
                <c:pt idx="4">
                  <c:v>21525000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BEB-4ED8-BF99-F92BB62727F6}"/>
            </c:ext>
          </c:extLst>
        </c:ser>
        <c:ser>
          <c:idx val="1"/>
          <c:order val="1"/>
          <c:tx>
            <c:strRef>
              <c:f>'PLZ - PearPod Home'!$C$8</c:f>
              <c:strCache>
                <c:ptCount val="1"/>
                <c:pt idx="0">
                  <c:v>Gewinn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'PLZ - PearPod Home'!$D$5:$H$5</c:f>
              <c:numCache>
                <c:formatCode>General</c:formatCode>
                <c:ptCount val="5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</c:numCache>
            </c:numRef>
          </c:xVal>
          <c:yVal>
            <c:numRef>
              <c:f>'PLZ - PearPod Home'!$D$8:$H$8</c:f>
              <c:numCache>
                <c:formatCode>_("€"* #,##0.00_);_("€"* \(#,##0.00\);_("€"* "-"??_);_(@_)</c:formatCode>
                <c:ptCount val="5"/>
                <c:pt idx="0">
                  <c:v>-2000000</c:v>
                </c:pt>
                <c:pt idx="1">
                  <c:v>-227730</c:v>
                </c:pt>
                <c:pt idx="2">
                  <c:v>-66624</c:v>
                </c:pt>
                <c:pt idx="3">
                  <c:v>9180000</c:v>
                </c:pt>
                <c:pt idx="4">
                  <c:v>11070000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BEB-4ED8-BF99-F92BB62727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031320"/>
        <c:axId val="616034272"/>
      </c:scatterChart>
      <c:valAx>
        <c:axId val="616031320"/>
        <c:scaling>
          <c:orientation val="minMax"/>
          <c:max val="9"/>
          <c:min val="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16034272"/>
        <c:crosses val="autoZero"/>
        <c:crossBetween val="midCat"/>
        <c:majorUnit val="1"/>
      </c:valAx>
      <c:valAx>
        <c:axId val="616034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€&quot;* #,##0.00_);_(&quot;€&quot;* \(#,##0.00\);_(&quot;€&quot;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160313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>
      <a:blip xmlns:r="http://schemas.openxmlformats.org/officeDocument/2006/relationships" r:embed="rId3">
        <a:alphaModFix amt="45000"/>
      </a:blip>
      <a:stretch>
        <a:fillRect/>
      </a:stretch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Produktlebenszyklus PearWatch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'PLZ - PearWatch'!$C$6</c:f>
              <c:strCache>
                <c:ptCount val="1"/>
                <c:pt idx="0">
                  <c:v>Umsatz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'PLZ - PearWatch'!$D$5:$J$5</c:f>
              <c:numCache>
                <c:formatCode>General</c:formatCode>
                <c:ptCount val="7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</c:numCache>
            </c:numRef>
          </c:xVal>
          <c:yVal>
            <c:numRef>
              <c:f>'PLZ - PearWatch'!$D$6:$I$6</c:f>
              <c:numCache>
                <c:formatCode>_("€"* #,##0.00_);_("€"* \(#,##0.00\);_("€"* "-"??_);_(@_)</c:formatCode>
                <c:ptCount val="6"/>
                <c:pt idx="0">
                  <c:v>1600200</c:v>
                </c:pt>
                <c:pt idx="1">
                  <c:v>3160000</c:v>
                </c:pt>
                <c:pt idx="2">
                  <c:v>51740000</c:v>
                </c:pt>
                <c:pt idx="3">
                  <c:v>80800000</c:v>
                </c:pt>
                <c:pt idx="4">
                  <c:v>125050000</c:v>
                </c:pt>
                <c:pt idx="5">
                  <c:v>164250000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83B-474A-8E3E-3BCE678A1399}"/>
            </c:ext>
          </c:extLst>
        </c:ser>
        <c:ser>
          <c:idx val="1"/>
          <c:order val="1"/>
          <c:tx>
            <c:strRef>
              <c:f>'PLZ - PearWatch'!$C$8</c:f>
              <c:strCache>
                <c:ptCount val="1"/>
                <c:pt idx="0">
                  <c:v>Gewinn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'PLZ - PearWatch'!$D$5:$J$5</c:f>
              <c:numCache>
                <c:formatCode>General</c:formatCode>
                <c:ptCount val="7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</c:numCache>
            </c:numRef>
          </c:xVal>
          <c:yVal>
            <c:numRef>
              <c:f>'PLZ - PearWatch'!$D$8:$I$8</c:f>
              <c:numCache>
                <c:formatCode>_("€"* #,##0.00_);_("€"* \(#,##0.00\);_("€"* "-"??_);_(@_)</c:formatCode>
                <c:ptCount val="6"/>
                <c:pt idx="0">
                  <c:v>-2959454</c:v>
                </c:pt>
                <c:pt idx="1">
                  <c:v>-1643934</c:v>
                </c:pt>
                <c:pt idx="2">
                  <c:v>34883780</c:v>
                </c:pt>
                <c:pt idx="3">
                  <c:v>56983666</c:v>
                </c:pt>
                <c:pt idx="4">
                  <c:v>64355000</c:v>
                </c:pt>
                <c:pt idx="5">
                  <c:v>95265000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83B-474A-8E3E-3BCE678A13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5876128"/>
        <c:axId val="675874816"/>
      </c:scatterChart>
      <c:valAx>
        <c:axId val="675876128"/>
        <c:scaling>
          <c:orientation val="minMax"/>
          <c:max val="9"/>
          <c:min val="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75874816"/>
        <c:crosses val="autoZero"/>
        <c:crossBetween val="midCat"/>
        <c:majorUnit val="1"/>
      </c:valAx>
      <c:valAx>
        <c:axId val="675874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€&quot;* #,##0.00_);_(&quot;€&quot;* \(#,##0.00\);_(&quot;€&quot;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75876128"/>
        <c:crosses val="autoZero"/>
        <c:crossBetween val="midCat"/>
      </c:valAx>
      <c:spPr>
        <a:blipFill>
          <a:blip xmlns:r="http://schemas.openxmlformats.org/officeDocument/2006/relationships" r:embed="rId3">
            <a:alphaModFix amt="38000"/>
          </a:blip>
          <a:stretch>
            <a:fillRect/>
          </a:stretch>
        </a:blip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Produktlebenszyklus PearPhone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393598254170838"/>
          <c:y val="0.13878296038347057"/>
          <c:w val="0.84547427788424301"/>
          <c:h val="0.7513268214806706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'PLZ -PearPhone'!$C$6</c:f>
              <c:strCache>
                <c:ptCount val="1"/>
                <c:pt idx="0">
                  <c:v>Umsatz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'PLZ -PearPhone'!$D$5:$L$5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xVal>
          <c:yVal>
            <c:numRef>
              <c:f>'PLZ -PearPhone'!$D$6:$L$6</c:f>
              <c:numCache>
                <c:formatCode>_("€"* #,##0.00_);_("€"* \(#,##0.00\);_("€"* "-"??_);_(@_)</c:formatCode>
                <c:ptCount val="9"/>
                <c:pt idx="0">
                  <c:v>603200</c:v>
                </c:pt>
                <c:pt idx="1">
                  <c:v>2703200</c:v>
                </c:pt>
                <c:pt idx="2">
                  <c:v>16531200</c:v>
                </c:pt>
                <c:pt idx="3">
                  <c:v>51740000</c:v>
                </c:pt>
                <c:pt idx="4">
                  <c:v>87958000</c:v>
                </c:pt>
                <c:pt idx="5">
                  <c:v>90653858</c:v>
                </c:pt>
                <c:pt idx="6">
                  <c:v>84638700</c:v>
                </c:pt>
                <c:pt idx="7">
                  <c:v>68885000</c:v>
                </c:pt>
                <c:pt idx="8">
                  <c:v>52155000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63B-4371-84C4-78BAE565A52F}"/>
            </c:ext>
          </c:extLst>
        </c:ser>
        <c:ser>
          <c:idx val="1"/>
          <c:order val="1"/>
          <c:tx>
            <c:strRef>
              <c:f>'PLZ -PearPhone'!$C$7</c:f>
              <c:strCache>
                <c:ptCount val="1"/>
                <c:pt idx="0">
                  <c:v>Kosten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'PLZ -PearPhone'!$D$5:$L$5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xVal>
          <c:yVal>
            <c:numRef>
              <c:f>'PLZ -PearPhone'!$D$8:$L$8</c:f>
              <c:numCache>
                <c:formatCode>_("€"* #,##0.00_);_("€"* \(#,##0.00\);_("€"* "-"??_);_(@_)</c:formatCode>
                <c:ptCount val="9"/>
                <c:pt idx="0">
                  <c:v>-3956454</c:v>
                </c:pt>
                <c:pt idx="1">
                  <c:v>-856454</c:v>
                </c:pt>
                <c:pt idx="2">
                  <c:v>7679733</c:v>
                </c:pt>
                <c:pt idx="3">
                  <c:v>34883780</c:v>
                </c:pt>
                <c:pt idx="4">
                  <c:v>59302426</c:v>
                </c:pt>
                <c:pt idx="5">
                  <c:v>59255796</c:v>
                </c:pt>
                <c:pt idx="6">
                  <c:v>57822366</c:v>
                </c:pt>
                <c:pt idx="7">
                  <c:v>40135000</c:v>
                </c:pt>
                <c:pt idx="8">
                  <c:v>28405000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63B-4371-84C4-78BAE565A5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037552"/>
        <c:axId val="616037880"/>
      </c:scatterChart>
      <c:valAx>
        <c:axId val="616037552"/>
        <c:scaling>
          <c:orientation val="minMax"/>
          <c:max val="9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16037880"/>
        <c:crosses val="autoZero"/>
        <c:crossBetween val="midCat"/>
      </c:valAx>
      <c:valAx>
        <c:axId val="616037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€&quot;* #,##0.00_);_(&quot;€&quot;* \(#,##0.00\);_(&quot;€&quot;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16037552"/>
        <c:crosses val="autoZero"/>
        <c:crossBetween val="midCat"/>
      </c:valAx>
      <c:spPr>
        <a:blipFill>
          <a:blip xmlns:r="http://schemas.openxmlformats.org/officeDocument/2006/relationships" r:embed="rId3">
            <a:alphaModFix amt="20000"/>
          </a:blip>
          <a:stretch>
            <a:fillRect/>
          </a:stretch>
        </a:blip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Marktwachstums-Marktanteils-Portfolio Pear GmbH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ubbleChart>
        <c:varyColors val="0"/>
        <c:ser>
          <c:idx val="0"/>
          <c:order val="0"/>
          <c:tx>
            <c:strRef>
              <c:f>BCG!$A$17</c:f>
              <c:strCache>
                <c:ptCount val="1"/>
                <c:pt idx="0">
                  <c:v>PearPod</c:v>
                </c:pt>
              </c:strCache>
            </c:strRef>
          </c:tx>
          <c:spPr>
            <a:solidFill>
              <a:schemeClr val="accent2">
                <a:alpha val="75000"/>
              </a:schemeClr>
            </a:solidFill>
            <a:ln>
              <a:noFill/>
            </a:ln>
            <a:effectLst/>
          </c:spPr>
          <c:invertIfNegative val="0"/>
          <c:xVal>
            <c:numRef>
              <c:f>BCG!$E$17</c:f>
              <c:numCache>
                <c:formatCode>0.00</c:formatCode>
                <c:ptCount val="1"/>
                <c:pt idx="0">
                  <c:v>0.30613684458029627</c:v>
                </c:pt>
              </c:numCache>
            </c:numRef>
          </c:xVal>
          <c:yVal>
            <c:numRef>
              <c:f>BCG!$B$17</c:f>
              <c:numCache>
                <c:formatCode>0.0%</c:formatCode>
                <c:ptCount val="1"/>
                <c:pt idx="0">
                  <c:v>-5.0000000000000001E-3</c:v>
                </c:pt>
              </c:numCache>
            </c:numRef>
          </c:yVal>
          <c:bubbleSize>
            <c:numRef>
              <c:f>BCG!$D$9</c:f>
              <c:numCache>
                <c:formatCode>_("€"* #,##0.00_);_("€"* \(#,##0.00\);_("€"* "-"??_);_(@_)</c:formatCode>
                <c:ptCount val="1"/>
                <c:pt idx="0">
                  <c:v>1302000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0-BDCF-407D-9A98-64572D0BE0BF}"/>
            </c:ext>
          </c:extLst>
        </c:ser>
        <c:ser>
          <c:idx val="1"/>
          <c:order val="1"/>
          <c:tx>
            <c:strRef>
              <c:f>BCG!$A$18</c:f>
              <c:strCache>
                <c:ptCount val="1"/>
                <c:pt idx="0">
                  <c:v>PearPod Home</c:v>
                </c:pt>
              </c:strCache>
            </c:strRef>
          </c:tx>
          <c:spPr>
            <a:solidFill>
              <a:schemeClr val="accent4">
                <a:alpha val="75000"/>
              </a:schemeClr>
            </a:solidFill>
            <a:ln>
              <a:noFill/>
            </a:ln>
            <a:effectLst/>
          </c:spPr>
          <c:invertIfNegative val="0"/>
          <c:xVal>
            <c:numRef>
              <c:f>BCG!$E$18</c:f>
              <c:numCache>
                <c:formatCode>0.00</c:formatCode>
                <c:ptCount val="1"/>
                <c:pt idx="0">
                  <c:v>0.15543980198019802</c:v>
                </c:pt>
              </c:numCache>
            </c:numRef>
          </c:xVal>
          <c:yVal>
            <c:numRef>
              <c:f>BCG!$B$18</c:f>
              <c:numCache>
                <c:formatCode>0.0%</c:formatCode>
                <c:ptCount val="1"/>
                <c:pt idx="0">
                  <c:v>0.12</c:v>
                </c:pt>
              </c:numCache>
            </c:numRef>
          </c:yVal>
          <c:bubbleSize>
            <c:numRef>
              <c:f>BCG!$D$10</c:f>
              <c:numCache>
                <c:formatCode>_("€"* #,##0.00_);_("€"* \(#,##0.00\);_("€"* "-"??_);_(@_)</c:formatCode>
                <c:ptCount val="1"/>
                <c:pt idx="0">
                  <c:v>7849710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2-BDCF-407D-9A98-64572D0BE0BF}"/>
            </c:ext>
          </c:extLst>
        </c:ser>
        <c:ser>
          <c:idx val="2"/>
          <c:order val="2"/>
          <c:tx>
            <c:strRef>
              <c:f>BCG!$A$19</c:f>
              <c:strCache>
                <c:ptCount val="1"/>
                <c:pt idx="0">
                  <c:v>PearWatch</c:v>
                </c:pt>
              </c:strCache>
            </c:strRef>
          </c:tx>
          <c:spPr>
            <a:solidFill>
              <a:schemeClr val="accent6">
                <a:alpha val="75000"/>
              </a:schemeClr>
            </a:solidFill>
            <a:ln>
              <a:noFill/>
            </a:ln>
            <a:effectLst/>
          </c:spPr>
          <c:invertIfNegative val="0"/>
          <c:xVal>
            <c:numRef>
              <c:f>BCG!$E$19</c:f>
              <c:numCache>
                <c:formatCode>0.00</c:formatCode>
                <c:ptCount val="1"/>
                <c:pt idx="0">
                  <c:v>1.9707317073170731</c:v>
                </c:pt>
              </c:numCache>
            </c:numRef>
          </c:xVal>
          <c:yVal>
            <c:numRef>
              <c:f>BCG!$B$19</c:f>
              <c:numCache>
                <c:formatCode>0.0%</c:formatCode>
                <c:ptCount val="1"/>
                <c:pt idx="0">
                  <c:v>0.1</c:v>
                </c:pt>
              </c:numCache>
            </c:numRef>
          </c:yVal>
          <c:bubbleSize>
            <c:numRef>
              <c:f>BCG!$D$11</c:f>
              <c:numCache>
                <c:formatCode>_("€"* #,##0.00_);_("€"* \(#,##0.00\);_("€"* "-"??_);_(@_)</c:formatCode>
                <c:ptCount val="1"/>
                <c:pt idx="0">
                  <c:v>80800000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3-BDCF-407D-9A98-64572D0BE0BF}"/>
            </c:ext>
          </c:extLst>
        </c:ser>
        <c:ser>
          <c:idx val="3"/>
          <c:order val="3"/>
          <c:tx>
            <c:strRef>
              <c:f>BCG!$A$20</c:f>
              <c:strCache>
                <c:ptCount val="1"/>
                <c:pt idx="0">
                  <c:v>PearPhone</c:v>
                </c:pt>
              </c:strCache>
            </c:strRef>
          </c:tx>
          <c:spPr>
            <a:solidFill>
              <a:schemeClr val="accent2">
                <a:lumMod val="60000"/>
                <a:alpha val="75000"/>
              </a:schemeClr>
            </a:solidFill>
            <a:ln>
              <a:noFill/>
            </a:ln>
            <a:effectLst/>
          </c:spPr>
          <c:invertIfNegative val="0"/>
          <c:xVal>
            <c:numRef>
              <c:f>BCG!$E$20</c:f>
              <c:numCache>
                <c:formatCode>0.00</c:formatCode>
                <c:ptCount val="1"/>
                <c:pt idx="0">
                  <c:v>2.1159675</c:v>
                </c:pt>
              </c:numCache>
            </c:numRef>
          </c:xVal>
          <c:yVal>
            <c:numRef>
              <c:f>BCG!$B$20</c:f>
              <c:numCache>
                <c:formatCode>0.0%</c:formatCode>
                <c:ptCount val="1"/>
                <c:pt idx="0">
                  <c:v>0.02</c:v>
                </c:pt>
              </c:numCache>
            </c:numRef>
          </c:yVal>
          <c:bubbleSize>
            <c:numRef>
              <c:f>BCG!$D$12</c:f>
              <c:numCache>
                <c:formatCode>_("€"* #,##0.00_);_("€"* \(#,##0.00\);_("€"* "-"??_);_(@_)</c:formatCode>
                <c:ptCount val="1"/>
                <c:pt idx="0">
                  <c:v>84638700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4-BDCF-407D-9A98-64572D0BE0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616035584"/>
        <c:axId val="616030664"/>
      </c:bubbleChart>
      <c:valAx>
        <c:axId val="616035584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relativer</a:t>
                </a:r>
                <a:r>
                  <a:rPr lang="en-US" baseline="0"/>
                  <a:t> </a:t>
                </a:r>
                <a:r>
                  <a:rPr lang="en-US"/>
                  <a:t>Marktanteil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16030664"/>
        <c:crosses val="autoZero"/>
        <c:crossBetween val="midCat"/>
      </c:valAx>
      <c:valAx>
        <c:axId val="616030664"/>
        <c:scaling>
          <c:orientation val="minMax"/>
          <c:max val="0.1400000000000000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Marktwachstum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16035584"/>
        <c:crosses val="autoZero"/>
        <c:crossBetween val="midCat"/>
      </c:valAx>
      <c:spPr>
        <a:blipFill>
          <a:blip xmlns:r="http://schemas.openxmlformats.org/officeDocument/2006/relationships" r:embed="rId3">
            <a:alphaModFix amt="38000"/>
          </a:blip>
          <a:stretch>
            <a:fillRect/>
          </a:stretch>
        </a:blipFill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6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754856</xdr:colOff>
      <xdr:row>11</xdr:row>
      <xdr:rowOff>159543</xdr:rowOff>
    </xdr:from>
    <xdr:to>
      <xdr:col>11</xdr:col>
      <xdr:colOff>1150937</xdr:colOff>
      <xdr:row>31</xdr:row>
      <xdr:rowOff>101600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C9826479-4E42-21AF-03EF-910C6E0AE7F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742949</xdr:colOff>
      <xdr:row>12</xdr:row>
      <xdr:rowOff>31748</xdr:rowOff>
    </xdr:from>
    <xdr:to>
      <xdr:col>7</xdr:col>
      <xdr:colOff>1028699</xdr:colOff>
      <xdr:row>32</xdr:row>
      <xdr:rowOff>171449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DB3BD5DD-17F2-93F0-45E5-1FBA1E043CF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7938</xdr:colOff>
      <xdr:row>11</xdr:row>
      <xdr:rowOff>173036</xdr:rowOff>
    </xdr:from>
    <xdr:to>
      <xdr:col>8</xdr:col>
      <xdr:colOff>1162051</xdr:colOff>
      <xdr:row>32</xdr:row>
      <xdr:rowOff>95250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5E64E88-67C8-281D-E77C-764C6D45AE9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291353</xdr:colOff>
      <xdr:row>11</xdr:row>
      <xdr:rowOff>169114</xdr:rowOff>
    </xdr:from>
    <xdr:to>
      <xdr:col>14</xdr:col>
      <xdr:colOff>212912</xdr:colOff>
      <xdr:row>37</xdr:row>
      <xdr:rowOff>1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99C35F1-7A85-0478-FEEA-A6CE8FB6E3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476251</xdr:colOff>
      <xdr:row>7</xdr:row>
      <xdr:rowOff>39686</xdr:rowOff>
    </xdr:from>
    <xdr:ext cx="3357562" cy="33855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feld 1">
              <a:extLst>
                <a:ext uri="{FF2B5EF4-FFF2-40B4-BE49-F238E27FC236}">
                  <a16:creationId xmlns:a16="http://schemas.microsoft.com/office/drawing/2014/main" id="{D6E7A096-DA65-719C-18CF-536A851596C5}"/>
                </a:ext>
              </a:extLst>
            </xdr:cNvPr>
            <xdr:cNvSpPr txBox="1"/>
          </xdr:nvSpPr>
          <xdr:spPr>
            <a:xfrm>
              <a:off x="5610226" y="1373186"/>
              <a:ext cx="3357562" cy="33855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de-DE" sz="1100"/>
                <a:t>relativer Marktanteil = </a:t>
              </a:r>
              <a14:m>
                <m:oMath xmlns:m="http://schemas.openxmlformats.org/officeDocument/2006/math">
                  <m:f>
                    <m:fPr>
                      <m:ctrlPr>
                        <a:rPr lang="de-DE" sz="110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de-DE" sz="1100" b="0" i="1">
                          <a:latin typeface="Cambria Math" panose="02040503050406030204" pitchFamily="18" charset="0"/>
                        </a:rPr>
                        <m:t>𝑒𝑖𝑔𝑒𝑟𝑛𝑒𝑟</m:t>
                      </m:r>
                      <m:r>
                        <a:rPr lang="de-DE" sz="11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de-DE" sz="1100" b="0" i="1">
                          <a:latin typeface="Cambria Math" panose="02040503050406030204" pitchFamily="18" charset="0"/>
                        </a:rPr>
                        <m:t>𝑈𝑚𝑠𝑎𝑡𝑧</m:t>
                      </m:r>
                    </m:num>
                    <m:den>
                      <m:r>
                        <a:rPr lang="de-DE" sz="1100" b="0" i="1">
                          <a:latin typeface="Cambria Math" panose="02040503050406030204" pitchFamily="18" charset="0"/>
                        </a:rPr>
                        <m:t>𝑈𝑚𝑠𝑎𝑡𝑧</m:t>
                      </m:r>
                      <m:r>
                        <a:rPr lang="de-DE" sz="11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de-DE" sz="1100" b="0" i="1">
                          <a:latin typeface="Cambria Math" panose="02040503050406030204" pitchFamily="18" charset="0"/>
                        </a:rPr>
                        <m:t>𝑑𝑒𝑠</m:t>
                      </m:r>
                      <m:r>
                        <a:rPr lang="de-DE" sz="11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de-DE" sz="1100" b="0" i="1">
                          <a:latin typeface="Cambria Math" panose="02040503050406030204" pitchFamily="18" charset="0"/>
                        </a:rPr>
                        <m:t>𝑠𝑡</m:t>
                      </m:r>
                      <m:r>
                        <a:rPr lang="de-DE" sz="1100" b="0" i="1">
                          <a:latin typeface="Cambria Math" panose="02040503050406030204" pitchFamily="18" charset="0"/>
                        </a:rPr>
                        <m:t>ä</m:t>
                      </m:r>
                      <m:r>
                        <a:rPr lang="de-DE" sz="1100" b="0" i="1">
                          <a:latin typeface="Cambria Math" panose="02040503050406030204" pitchFamily="18" charset="0"/>
                        </a:rPr>
                        <m:t>𝑟𝑘𝑠𝑡𝑒𝑛</m:t>
                      </m:r>
                      <m:r>
                        <a:rPr lang="de-DE" sz="11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de-DE" sz="1100" b="0" i="1">
                          <a:latin typeface="Cambria Math" panose="02040503050406030204" pitchFamily="18" charset="0"/>
                        </a:rPr>
                        <m:t>𝐾𝑜𝑛𝑘𝑢𝑟𝑟𝑒𝑛𝑡𝑒𝑛</m:t>
                      </m:r>
                    </m:den>
                  </m:f>
                </m:oMath>
              </a14:m>
              <a:endParaRPr lang="de-DE" sz="1100"/>
            </a:p>
          </xdr:txBody>
        </xdr:sp>
      </mc:Choice>
      <mc:Fallback xmlns="">
        <xdr:sp macro="" textlink="">
          <xdr:nvSpPr>
            <xdr:cNvPr id="2" name="Textfeld 1">
              <a:extLst>
                <a:ext uri="{FF2B5EF4-FFF2-40B4-BE49-F238E27FC236}">
                  <a16:creationId xmlns:a16="http://schemas.microsoft.com/office/drawing/2014/main" id="{D6E7A096-DA65-719C-18CF-536A851596C5}"/>
                </a:ext>
              </a:extLst>
            </xdr:cNvPr>
            <xdr:cNvSpPr txBox="1"/>
          </xdr:nvSpPr>
          <xdr:spPr>
            <a:xfrm>
              <a:off x="5610226" y="1373186"/>
              <a:ext cx="3357562" cy="33855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de-DE" sz="1100"/>
                <a:t>relativer Marktanteil = </a:t>
              </a:r>
              <a:r>
                <a:rPr lang="de-DE" sz="1100" i="0">
                  <a:latin typeface="Cambria Math" panose="02040503050406030204" pitchFamily="18" charset="0"/>
                </a:rPr>
                <a:t>(</a:t>
              </a:r>
              <a:r>
                <a:rPr lang="de-DE" sz="1100" b="0" i="0">
                  <a:latin typeface="Cambria Math" panose="02040503050406030204" pitchFamily="18" charset="0"/>
                </a:rPr>
                <a:t>𝑒𝑖𝑔𝑒𝑟𝑛𝑒𝑟 𝑈𝑚𝑠𝑎𝑡𝑧)/(𝑈𝑚𝑠𝑎𝑡𝑧 𝑑𝑒𝑠 𝑠𝑡ä𝑟𝑘𝑠𝑡𝑒𝑛 𝐾𝑜𝑛𝑘𝑢𝑟𝑟𝑒𝑛𝑡𝑒𝑛)</a:t>
              </a:r>
              <a:endParaRPr lang="de-DE" sz="1100"/>
            </a:p>
          </xdr:txBody>
        </xdr:sp>
      </mc:Fallback>
    </mc:AlternateContent>
    <xdr:clientData/>
  </xdr:oneCellAnchor>
  <xdr:twoCellAnchor>
    <xdr:from>
      <xdr:col>0</xdr:col>
      <xdr:colOff>0</xdr:colOff>
      <xdr:row>22</xdr:row>
      <xdr:rowOff>1587</xdr:rowOff>
    </xdr:from>
    <xdr:to>
      <xdr:col>3</xdr:col>
      <xdr:colOff>962025</xdr:colOff>
      <xdr:row>42</xdr:row>
      <xdr:rowOff>111125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645EA73B-6040-F9E4-E53E-712B5825BA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P36"/>
  <sheetViews>
    <sheetView workbookViewId="0">
      <selection activeCell="I7" sqref="I7"/>
    </sheetView>
  </sheetViews>
  <sheetFormatPr baseColWidth="10" defaultRowHeight="14.5" x14ac:dyDescent="0.35"/>
  <cols>
    <col min="4" max="6" width="13" bestFit="1" customWidth="1"/>
    <col min="7" max="11" width="14.54296875" bestFit="1" customWidth="1"/>
    <col min="12" max="12" width="16.7265625" customWidth="1"/>
    <col min="14" max="14" width="11.54296875" bestFit="1" customWidth="1"/>
  </cols>
  <sheetData>
    <row r="1" spans="3:16" x14ac:dyDescent="0.35">
      <c r="C1" s="19" t="s">
        <v>4</v>
      </c>
    </row>
    <row r="3" spans="3:16" x14ac:dyDescent="0.35">
      <c r="C3" s="38" t="s">
        <v>25</v>
      </c>
      <c r="D3" s="40"/>
      <c r="E3" s="40"/>
      <c r="F3" s="40"/>
      <c r="G3" s="40"/>
      <c r="H3" s="40"/>
      <c r="I3" s="40"/>
      <c r="J3" s="40"/>
      <c r="K3" s="40"/>
      <c r="L3" s="39"/>
    </row>
    <row r="4" spans="3:16" x14ac:dyDescent="0.35">
      <c r="C4" s="1"/>
      <c r="D4" s="37" t="s">
        <v>27</v>
      </c>
      <c r="E4" s="37"/>
      <c r="F4" s="37"/>
      <c r="G4" s="37"/>
      <c r="H4" s="37"/>
      <c r="I4" s="37"/>
      <c r="J4" s="37"/>
      <c r="K4" s="38" t="s">
        <v>28</v>
      </c>
      <c r="L4" s="39"/>
      <c r="N4" s="41" t="s">
        <v>29</v>
      </c>
      <c r="O4" s="40"/>
      <c r="P4" s="39"/>
    </row>
    <row r="5" spans="3:16" x14ac:dyDescent="0.35">
      <c r="C5" s="1" t="s">
        <v>0</v>
      </c>
      <c r="D5" s="28">
        <v>1</v>
      </c>
      <c r="E5" s="28">
        <v>2</v>
      </c>
      <c r="F5" s="28">
        <v>3</v>
      </c>
      <c r="G5" s="28">
        <v>4</v>
      </c>
      <c r="H5" s="28">
        <v>5</v>
      </c>
      <c r="I5" s="28">
        <v>6</v>
      </c>
      <c r="J5" s="34">
        <v>7</v>
      </c>
      <c r="K5" s="29">
        <v>8</v>
      </c>
      <c r="L5" s="29">
        <v>9</v>
      </c>
      <c r="N5" s="23" t="s">
        <v>0</v>
      </c>
      <c r="O5" s="24">
        <v>8</v>
      </c>
      <c r="P5" s="24">
        <v>9</v>
      </c>
    </row>
    <row r="6" spans="3:16" ht="22" x14ac:dyDescent="0.35">
      <c r="C6" s="1" t="s">
        <v>1</v>
      </c>
      <c r="D6" s="2">
        <v>0</v>
      </c>
      <c r="E6" s="2">
        <v>259840</v>
      </c>
      <c r="F6" s="2">
        <v>603200</v>
      </c>
      <c r="G6" s="2">
        <v>1160000</v>
      </c>
      <c r="H6" s="2">
        <v>2531200</v>
      </c>
      <c r="I6" s="2">
        <v>2240000</v>
      </c>
      <c r="J6" s="36">
        <v>1302000</v>
      </c>
      <c r="K6" s="2">
        <f>O6*O7</f>
        <v>768675</v>
      </c>
      <c r="L6" s="2">
        <f>P6*P7</f>
        <v>198560</v>
      </c>
      <c r="N6" s="22" t="s">
        <v>21</v>
      </c>
      <c r="O6" s="10">
        <v>4155</v>
      </c>
      <c r="P6" s="11">
        <v>2482</v>
      </c>
    </row>
    <row r="7" spans="3:16" ht="22" x14ac:dyDescent="0.35">
      <c r="C7" s="1" t="s">
        <v>2</v>
      </c>
      <c r="D7" s="2">
        <v>434000</v>
      </c>
      <c r="E7" s="2">
        <v>475334</v>
      </c>
      <c r="F7" s="2">
        <v>559654</v>
      </c>
      <c r="G7" s="2">
        <v>803934</v>
      </c>
      <c r="H7" s="2">
        <v>851467</v>
      </c>
      <c r="I7" s="2">
        <v>856220</v>
      </c>
      <c r="J7" s="36">
        <v>1314000</v>
      </c>
      <c r="K7" s="2">
        <f>O6*O8</f>
        <v>1017975</v>
      </c>
      <c r="L7" s="2">
        <f>P6*P8</f>
        <v>570860</v>
      </c>
      <c r="N7" s="22" t="s">
        <v>18</v>
      </c>
      <c r="O7" s="12">
        <v>185</v>
      </c>
      <c r="P7" s="12">
        <v>80</v>
      </c>
    </row>
    <row r="8" spans="3:16" ht="22" x14ac:dyDescent="0.35">
      <c r="C8" s="1" t="s">
        <v>3</v>
      </c>
      <c r="D8" s="2">
        <f>D6-D7</f>
        <v>-434000</v>
      </c>
      <c r="E8" s="2">
        <f t="shared" ref="E8" si="0">E6-E7</f>
        <v>-215494</v>
      </c>
      <c r="F8" s="2">
        <f t="shared" ref="F8:L8" si="1">F6-F7</f>
        <v>43546</v>
      </c>
      <c r="G8" s="2">
        <f t="shared" si="1"/>
        <v>356066</v>
      </c>
      <c r="H8" s="2">
        <f t="shared" si="1"/>
        <v>1679733</v>
      </c>
      <c r="I8" s="2">
        <f t="shared" si="1"/>
        <v>1383780</v>
      </c>
      <c r="J8" s="36">
        <f t="shared" si="1"/>
        <v>-12000</v>
      </c>
      <c r="K8" s="2">
        <f t="shared" si="1"/>
        <v>-249300</v>
      </c>
      <c r="L8" s="2">
        <f t="shared" si="1"/>
        <v>-372300</v>
      </c>
      <c r="N8" s="22" t="s">
        <v>19</v>
      </c>
      <c r="O8" s="12">
        <v>245</v>
      </c>
      <c r="P8" s="12">
        <v>230</v>
      </c>
    </row>
    <row r="32" spans="11:12" x14ac:dyDescent="0.35">
      <c r="K32" s="3"/>
      <c r="L32" s="3"/>
    </row>
    <row r="34" spans="6:6" x14ac:dyDescent="0.35">
      <c r="F34" s="7"/>
    </row>
    <row r="35" spans="6:6" x14ac:dyDescent="0.35">
      <c r="F35" s="9"/>
    </row>
    <row r="36" spans="6:6" x14ac:dyDescent="0.35">
      <c r="F36" s="8"/>
    </row>
  </sheetData>
  <mergeCells count="4">
    <mergeCell ref="D4:J4"/>
    <mergeCell ref="K4:L4"/>
    <mergeCell ref="C3:L3"/>
    <mergeCell ref="N4:P4"/>
  </mergeCells>
  <phoneticPr fontId="3" type="noConversion"/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35F26D-482F-4F01-8000-84E4EA66BD0F}">
  <dimension ref="C1:N32"/>
  <sheetViews>
    <sheetView workbookViewId="0">
      <selection activeCell="N23" sqref="N23"/>
    </sheetView>
  </sheetViews>
  <sheetFormatPr baseColWidth="10" defaultRowHeight="14.5" x14ac:dyDescent="0.35"/>
  <cols>
    <col min="4" max="5" width="14.54296875" bestFit="1" customWidth="1"/>
    <col min="6" max="8" width="15.54296875" bestFit="1" customWidth="1"/>
    <col min="9" max="9" width="8.26953125" customWidth="1"/>
    <col min="10" max="10" width="11.54296875" bestFit="1" customWidth="1"/>
    <col min="14" max="14" width="14.54296875" bestFit="1" customWidth="1"/>
  </cols>
  <sheetData>
    <row r="1" spans="3:14" x14ac:dyDescent="0.35">
      <c r="C1" s="19" t="s">
        <v>4</v>
      </c>
    </row>
    <row r="3" spans="3:14" x14ac:dyDescent="0.35">
      <c r="C3" s="37" t="s">
        <v>20</v>
      </c>
      <c r="D3" s="37"/>
      <c r="E3" s="37"/>
      <c r="F3" s="37"/>
      <c r="G3" s="37"/>
      <c r="H3" s="37"/>
    </row>
    <row r="4" spans="3:14" x14ac:dyDescent="0.35">
      <c r="C4" s="1"/>
      <c r="D4" s="38" t="s">
        <v>27</v>
      </c>
      <c r="E4" s="40"/>
      <c r="F4" s="39"/>
      <c r="G4" s="38" t="s">
        <v>28</v>
      </c>
      <c r="H4" s="39"/>
      <c r="J4" s="42" t="s">
        <v>29</v>
      </c>
      <c r="K4" s="42"/>
      <c r="L4" s="42"/>
    </row>
    <row r="5" spans="3:14" x14ac:dyDescent="0.35">
      <c r="C5" s="1" t="s">
        <v>0</v>
      </c>
      <c r="D5" s="28">
        <v>5</v>
      </c>
      <c r="E5" s="28">
        <v>6</v>
      </c>
      <c r="F5" s="34">
        <v>7</v>
      </c>
      <c r="G5" s="29">
        <v>8</v>
      </c>
      <c r="H5" s="29">
        <v>9</v>
      </c>
      <c r="J5" s="1" t="s">
        <v>0</v>
      </c>
      <c r="K5" s="24">
        <v>8</v>
      </c>
      <c r="L5" s="24">
        <v>9</v>
      </c>
    </row>
    <row r="6" spans="3:14" ht="22" x14ac:dyDescent="0.35">
      <c r="C6" s="1" t="s">
        <v>1</v>
      </c>
      <c r="D6" s="2">
        <v>0</v>
      </c>
      <c r="E6" s="2">
        <v>3856050</v>
      </c>
      <c r="F6" s="35">
        <v>7849710</v>
      </c>
      <c r="G6" s="2">
        <f>K6*K7</f>
        <v>16830000</v>
      </c>
      <c r="H6" s="2">
        <f>L6*L7</f>
        <v>21525000</v>
      </c>
      <c r="J6" s="22" t="s">
        <v>21</v>
      </c>
      <c r="K6" s="16">
        <v>170000</v>
      </c>
      <c r="L6" s="17">
        <v>205000</v>
      </c>
    </row>
    <row r="7" spans="3:14" ht="22" x14ac:dyDescent="0.35">
      <c r="C7" s="1" t="s">
        <v>2</v>
      </c>
      <c r="D7" s="2">
        <v>2000000</v>
      </c>
      <c r="E7" s="21">
        <v>4083780</v>
      </c>
      <c r="F7" s="36">
        <v>7916334</v>
      </c>
      <c r="G7" s="2">
        <f>K6*K8</f>
        <v>7650000</v>
      </c>
      <c r="H7" s="2">
        <f>L6*L8</f>
        <v>10455000</v>
      </c>
      <c r="J7" s="22" t="s">
        <v>18</v>
      </c>
      <c r="K7" s="12">
        <v>99</v>
      </c>
      <c r="L7" s="12">
        <v>105</v>
      </c>
    </row>
    <row r="8" spans="3:14" ht="22" x14ac:dyDescent="0.35">
      <c r="C8" s="1" t="s">
        <v>3</v>
      </c>
      <c r="D8" s="2">
        <f>D6-D7</f>
        <v>-2000000</v>
      </c>
      <c r="E8" s="2">
        <f t="shared" ref="E8:H8" si="0">E6-E7</f>
        <v>-227730</v>
      </c>
      <c r="F8" s="36">
        <f t="shared" si="0"/>
        <v>-66624</v>
      </c>
      <c r="G8" s="2">
        <f t="shared" si="0"/>
        <v>9180000</v>
      </c>
      <c r="H8" s="2">
        <f t="shared" si="0"/>
        <v>11070000</v>
      </c>
      <c r="J8" s="22" t="s">
        <v>19</v>
      </c>
      <c r="K8" s="12">
        <v>45</v>
      </c>
      <c r="L8" s="12">
        <v>51</v>
      </c>
    </row>
    <row r="9" spans="3:14" x14ac:dyDescent="0.35">
      <c r="N9" s="8"/>
    </row>
    <row r="10" spans="3:14" x14ac:dyDescent="0.35">
      <c r="N10" s="8"/>
    </row>
    <row r="32" spans="8:9" x14ac:dyDescent="0.35">
      <c r="H32" s="3"/>
      <c r="I32" s="3"/>
    </row>
  </sheetData>
  <mergeCells count="4">
    <mergeCell ref="G4:H4"/>
    <mergeCell ref="D4:F4"/>
    <mergeCell ref="C3:H3"/>
    <mergeCell ref="J4:L4"/>
  </mergeCells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0BAC44-9A28-422C-8118-521A82A68DFB}">
  <dimension ref="C1:O36"/>
  <sheetViews>
    <sheetView topLeftCell="B1" workbookViewId="0">
      <selection activeCell="O19" sqref="O19"/>
    </sheetView>
  </sheetViews>
  <sheetFormatPr baseColWidth="10" defaultRowHeight="14.5" x14ac:dyDescent="0.35"/>
  <cols>
    <col min="4" max="5" width="14.54296875" bestFit="1" customWidth="1"/>
    <col min="6" max="7" width="15.54296875" bestFit="1" customWidth="1"/>
    <col min="8" max="9" width="16.7265625" bestFit="1" customWidth="1"/>
    <col min="10" max="10" width="14.453125" customWidth="1"/>
    <col min="11" max="11" width="13.7265625" customWidth="1"/>
    <col min="12" max="12" width="11.1796875" customWidth="1"/>
  </cols>
  <sheetData>
    <row r="1" spans="3:15" x14ac:dyDescent="0.35">
      <c r="C1" s="43" t="s">
        <v>24</v>
      </c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</row>
    <row r="3" spans="3:15" x14ac:dyDescent="0.35">
      <c r="C3" s="37" t="s">
        <v>23</v>
      </c>
      <c r="D3" s="37"/>
      <c r="E3" s="37"/>
      <c r="F3" s="37"/>
      <c r="G3" s="37"/>
      <c r="H3" s="37"/>
      <c r="I3" s="37"/>
    </row>
    <row r="4" spans="3:15" x14ac:dyDescent="0.35">
      <c r="C4" s="1"/>
      <c r="D4" s="38" t="s">
        <v>27</v>
      </c>
      <c r="E4" s="40"/>
      <c r="F4" s="40"/>
      <c r="G4" s="39"/>
      <c r="H4" s="38" t="s">
        <v>28</v>
      </c>
      <c r="I4" s="39"/>
      <c r="J4" s="20"/>
      <c r="K4" s="45" t="s">
        <v>29</v>
      </c>
      <c r="L4" s="45"/>
      <c r="M4" s="45"/>
    </row>
    <row r="5" spans="3:15" x14ac:dyDescent="0.35">
      <c r="C5" s="1" t="s">
        <v>0</v>
      </c>
      <c r="D5" s="25">
        <v>4</v>
      </c>
      <c r="E5" s="26">
        <v>5</v>
      </c>
      <c r="F5" s="26">
        <v>6</v>
      </c>
      <c r="G5" s="26">
        <v>7</v>
      </c>
      <c r="H5" s="27">
        <v>8</v>
      </c>
      <c r="I5" s="27">
        <v>9</v>
      </c>
      <c r="K5" s="23" t="s">
        <v>0</v>
      </c>
      <c r="L5" s="30">
        <v>8</v>
      </c>
      <c r="M5" s="30">
        <v>9</v>
      </c>
    </row>
    <row r="6" spans="3:15" ht="22" x14ac:dyDescent="0.35">
      <c r="C6" s="1" t="s">
        <v>1</v>
      </c>
      <c r="D6" s="2">
        <v>1600200</v>
      </c>
      <c r="E6" s="2">
        <v>3160000</v>
      </c>
      <c r="F6" s="2">
        <v>51740000</v>
      </c>
      <c r="G6" s="2">
        <v>80800000</v>
      </c>
      <c r="H6" s="2">
        <f>L6*L7</f>
        <v>125050000</v>
      </c>
      <c r="I6" s="2">
        <f>M6*M7</f>
        <v>164250000</v>
      </c>
      <c r="K6" s="22" t="s">
        <v>21</v>
      </c>
      <c r="L6" s="16">
        <v>305000</v>
      </c>
      <c r="M6" s="17">
        <v>365000</v>
      </c>
    </row>
    <row r="7" spans="3:15" ht="22" customHeight="1" x14ac:dyDescent="0.35">
      <c r="C7" s="1" t="s">
        <v>2</v>
      </c>
      <c r="D7" s="2">
        <v>4559654</v>
      </c>
      <c r="E7" s="2">
        <v>4803934</v>
      </c>
      <c r="F7" s="2">
        <v>16856220</v>
      </c>
      <c r="G7" s="2">
        <v>23816334</v>
      </c>
      <c r="H7" s="2">
        <f>L6*L8</f>
        <v>60695000</v>
      </c>
      <c r="I7" s="2">
        <f>M6*M8</f>
        <v>68985000</v>
      </c>
      <c r="K7" s="22" t="s">
        <v>18</v>
      </c>
      <c r="L7" s="12">
        <v>410</v>
      </c>
      <c r="M7" s="12">
        <v>450</v>
      </c>
    </row>
    <row r="8" spans="3:15" ht="25" customHeight="1" x14ac:dyDescent="0.35">
      <c r="C8" s="1" t="s">
        <v>3</v>
      </c>
      <c r="D8" s="2">
        <f t="shared" ref="D8:I8" si="0">D6-D7</f>
        <v>-2959454</v>
      </c>
      <c r="E8" s="2">
        <f t="shared" si="0"/>
        <v>-1643934</v>
      </c>
      <c r="F8" s="2">
        <f t="shared" si="0"/>
        <v>34883780</v>
      </c>
      <c r="G8" s="2">
        <f t="shared" si="0"/>
        <v>56983666</v>
      </c>
      <c r="H8" s="2">
        <f t="shared" si="0"/>
        <v>64355000</v>
      </c>
      <c r="I8" s="2">
        <f t="shared" si="0"/>
        <v>95265000</v>
      </c>
      <c r="K8" s="22" t="s">
        <v>19</v>
      </c>
      <c r="L8" s="12">
        <v>199</v>
      </c>
      <c r="M8" s="12">
        <v>189</v>
      </c>
    </row>
    <row r="32" spans="3:12" x14ac:dyDescent="0.35">
      <c r="C32" s="44"/>
      <c r="D32" s="44"/>
      <c r="E32" s="44"/>
      <c r="F32" s="44"/>
      <c r="G32" s="44"/>
      <c r="H32" s="44"/>
      <c r="I32" s="44"/>
      <c r="K32" s="3"/>
      <c r="L32" s="3"/>
    </row>
    <row r="34" spans="6:6" x14ac:dyDescent="0.35">
      <c r="F34" s="7"/>
    </row>
    <row r="35" spans="6:6" x14ac:dyDescent="0.35">
      <c r="F35" s="9"/>
    </row>
    <row r="36" spans="6:6" x14ac:dyDescent="0.35">
      <c r="F36" s="8"/>
    </row>
  </sheetData>
  <mergeCells count="6">
    <mergeCell ref="C1:O1"/>
    <mergeCell ref="H4:I4"/>
    <mergeCell ref="C3:I3"/>
    <mergeCell ref="C32:I32"/>
    <mergeCell ref="D4:G4"/>
    <mergeCell ref="K4:M4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14A793-9D93-4208-8400-4DD6786FB78A}">
  <dimension ref="C1:P33"/>
  <sheetViews>
    <sheetView topLeftCell="D1" zoomScale="85" zoomScaleNormal="85" workbookViewId="0">
      <selection activeCell="U22" sqref="U22"/>
    </sheetView>
  </sheetViews>
  <sheetFormatPr baseColWidth="10" defaultRowHeight="14.5" x14ac:dyDescent="0.35"/>
  <cols>
    <col min="4" max="5" width="14.54296875" bestFit="1" customWidth="1"/>
    <col min="6" max="8" width="15.54296875" bestFit="1" customWidth="1"/>
    <col min="9" max="9" width="16.7265625" bestFit="1" customWidth="1"/>
    <col min="10" max="10" width="16.7265625" customWidth="1"/>
    <col min="11" max="12" width="15.54296875" bestFit="1" customWidth="1"/>
    <col min="13" max="13" width="16.7265625" bestFit="1" customWidth="1"/>
    <col min="14" max="14" width="11.54296875" bestFit="1" customWidth="1"/>
  </cols>
  <sheetData>
    <row r="1" spans="3:16" x14ac:dyDescent="0.35">
      <c r="C1" s="19" t="s">
        <v>4</v>
      </c>
    </row>
    <row r="3" spans="3:16" x14ac:dyDescent="0.35">
      <c r="C3" s="37" t="s">
        <v>22</v>
      </c>
      <c r="D3" s="37"/>
      <c r="E3" s="37"/>
      <c r="F3" s="37"/>
      <c r="G3" s="37"/>
      <c r="H3" s="37"/>
      <c r="I3" s="37"/>
      <c r="J3" s="37"/>
      <c r="K3" s="37"/>
      <c r="L3" s="37"/>
    </row>
    <row r="4" spans="3:16" x14ac:dyDescent="0.35">
      <c r="C4" s="1"/>
      <c r="D4" s="47" t="s">
        <v>27</v>
      </c>
      <c r="E4" s="48"/>
      <c r="F4" s="48"/>
      <c r="G4" s="48"/>
      <c r="H4" s="48"/>
      <c r="I4" s="48"/>
      <c r="J4" s="49"/>
      <c r="K4" s="46" t="s">
        <v>28</v>
      </c>
      <c r="L4" s="46"/>
      <c r="N4" s="42" t="s">
        <v>29</v>
      </c>
      <c r="O4" s="42"/>
      <c r="P4" s="42"/>
    </row>
    <row r="5" spans="3:16" x14ac:dyDescent="0.35">
      <c r="C5" s="1" t="s">
        <v>0</v>
      </c>
      <c r="D5" s="28">
        <v>1</v>
      </c>
      <c r="E5" s="28">
        <v>2</v>
      </c>
      <c r="F5" s="28">
        <v>3</v>
      </c>
      <c r="G5" s="28">
        <v>4</v>
      </c>
      <c r="H5" s="28">
        <v>5</v>
      </c>
      <c r="I5" s="28">
        <v>6</v>
      </c>
      <c r="J5" s="34">
        <v>7</v>
      </c>
      <c r="K5" s="29">
        <v>8</v>
      </c>
      <c r="L5" s="29">
        <v>9</v>
      </c>
      <c r="N5" s="23" t="s">
        <v>0</v>
      </c>
      <c r="O5" s="24">
        <v>8</v>
      </c>
      <c r="P5" s="24">
        <v>9</v>
      </c>
    </row>
    <row r="6" spans="3:16" ht="22" x14ac:dyDescent="0.35">
      <c r="C6" s="1" t="s">
        <v>1</v>
      </c>
      <c r="D6" s="2">
        <v>603200</v>
      </c>
      <c r="E6" s="2">
        <v>2703200</v>
      </c>
      <c r="F6" s="2">
        <v>16531200</v>
      </c>
      <c r="G6" s="2">
        <v>51740000</v>
      </c>
      <c r="H6" s="2">
        <v>87958000</v>
      </c>
      <c r="I6" s="2">
        <v>90653858</v>
      </c>
      <c r="J6" s="36">
        <v>84638700</v>
      </c>
      <c r="K6" s="2">
        <v>68885000</v>
      </c>
      <c r="L6" s="2">
        <v>52155000</v>
      </c>
      <c r="N6" s="22" t="s">
        <v>21</v>
      </c>
      <c r="O6" s="16">
        <v>115000</v>
      </c>
      <c r="P6" s="17">
        <v>95000</v>
      </c>
    </row>
    <row r="7" spans="3:16" ht="22" x14ac:dyDescent="0.35">
      <c r="C7" s="1" t="s">
        <v>2</v>
      </c>
      <c r="D7" s="2">
        <v>4559654</v>
      </c>
      <c r="E7" s="2">
        <v>3559654</v>
      </c>
      <c r="F7" s="2">
        <v>8851467</v>
      </c>
      <c r="G7" s="2">
        <v>16856220</v>
      </c>
      <c r="H7" s="2">
        <v>28655574</v>
      </c>
      <c r="I7" s="2">
        <v>31398062</v>
      </c>
      <c r="J7" s="36">
        <v>26816334</v>
      </c>
      <c r="K7" s="2">
        <f>O6*O8</f>
        <v>28750000</v>
      </c>
      <c r="L7" s="2">
        <f>P6*P8</f>
        <v>23750000</v>
      </c>
      <c r="N7" s="22" t="s">
        <v>18</v>
      </c>
      <c r="O7" s="12">
        <v>599</v>
      </c>
      <c r="P7" s="12">
        <v>549</v>
      </c>
    </row>
    <row r="8" spans="3:16" ht="22" x14ac:dyDescent="0.35">
      <c r="C8" s="1" t="s">
        <v>3</v>
      </c>
      <c r="D8" s="2">
        <f t="shared" ref="D8:I8" si="0">D6-D7</f>
        <v>-3956454</v>
      </c>
      <c r="E8" s="2">
        <f t="shared" ref="E8" si="1">E6-E7</f>
        <v>-856454</v>
      </c>
      <c r="F8" s="2">
        <f t="shared" si="0"/>
        <v>7679733</v>
      </c>
      <c r="G8" s="2">
        <f t="shared" si="0"/>
        <v>34883780</v>
      </c>
      <c r="H8" s="2">
        <f t="shared" si="0"/>
        <v>59302426</v>
      </c>
      <c r="I8" s="2">
        <f t="shared" si="0"/>
        <v>59255796</v>
      </c>
      <c r="J8" s="36">
        <f>J6-J7</f>
        <v>57822366</v>
      </c>
      <c r="K8" s="2">
        <f>K6-K7</f>
        <v>40135000</v>
      </c>
      <c r="L8" s="2">
        <f>L6-L7</f>
        <v>28405000</v>
      </c>
      <c r="N8" s="22" t="s">
        <v>19</v>
      </c>
      <c r="O8" s="12">
        <v>250</v>
      </c>
      <c r="P8" s="12">
        <v>250</v>
      </c>
    </row>
    <row r="14" spans="3:16" x14ac:dyDescent="0.35">
      <c r="M14" s="3"/>
    </row>
    <row r="33" spans="9:10" x14ac:dyDescent="0.35">
      <c r="I33" s="3"/>
      <c r="J33" s="3"/>
    </row>
  </sheetData>
  <mergeCells count="4">
    <mergeCell ref="K4:L4"/>
    <mergeCell ref="D4:J4"/>
    <mergeCell ref="C3:L3"/>
    <mergeCell ref="N4:P4"/>
  </mergeCells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FA6ED7-270A-4F7A-B19A-B96FB26D9332}">
  <dimension ref="A3:H20"/>
  <sheetViews>
    <sheetView tabSelected="1" workbookViewId="0">
      <selection sqref="A1:G46"/>
    </sheetView>
  </sheetViews>
  <sheetFormatPr baseColWidth="10" defaultRowHeight="14.5" x14ac:dyDescent="0.35"/>
  <cols>
    <col min="1" max="1" width="16" customWidth="1"/>
    <col min="2" max="2" width="24" customWidth="1"/>
    <col min="3" max="3" width="19.7265625" bestFit="1" customWidth="1"/>
    <col min="4" max="4" width="17.26953125" bestFit="1" customWidth="1"/>
    <col min="5" max="5" width="11.1796875" bestFit="1" customWidth="1"/>
    <col min="8" max="8" width="14.81640625" bestFit="1" customWidth="1"/>
  </cols>
  <sheetData>
    <row r="3" spans="1:5" x14ac:dyDescent="0.35">
      <c r="A3" s="19" t="s">
        <v>8</v>
      </c>
    </row>
    <row r="7" spans="1:5" x14ac:dyDescent="0.35">
      <c r="A7" s="50" t="s">
        <v>30</v>
      </c>
      <c r="B7" s="51"/>
      <c r="C7" s="51"/>
      <c r="D7" s="52"/>
    </row>
    <row r="8" spans="1:5" x14ac:dyDescent="0.35">
      <c r="A8" s="1" t="s">
        <v>5</v>
      </c>
      <c r="B8" s="1" t="s">
        <v>9</v>
      </c>
      <c r="C8" s="1" t="s">
        <v>10</v>
      </c>
      <c r="D8" s="1" t="s">
        <v>1</v>
      </c>
    </row>
    <row r="9" spans="1:5" x14ac:dyDescent="0.35">
      <c r="A9" s="1" t="s">
        <v>6</v>
      </c>
      <c r="B9" s="31">
        <v>217</v>
      </c>
      <c r="C9" s="32">
        <v>6000</v>
      </c>
      <c r="D9" s="33">
        <f>B9*C9</f>
        <v>1302000</v>
      </c>
    </row>
    <row r="10" spans="1:5" x14ac:dyDescent="0.35">
      <c r="A10" s="1" t="s">
        <v>7</v>
      </c>
      <c r="B10" s="2">
        <v>99</v>
      </c>
      <c r="C10" s="15">
        <v>79290</v>
      </c>
      <c r="D10" s="33">
        <f t="shared" ref="D10:D12" si="0">B10*C10</f>
        <v>7849710</v>
      </c>
    </row>
    <row r="11" spans="1:5" x14ac:dyDescent="0.35">
      <c r="A11" s="1" t="s">
        <v>31</v>
      </c>
      <c r="B11" s="2">
        <v>400</v>
      </c>
      <c r="C11" s="15">
        <v>202000</v>
      </c>
      <c r="D11" s="33">
        <f t="shared" si="0"/>
        <v>80800000</v>
      </c>
    </row>
    <row r="12" spans="1:5" x14ac:dyDescent="0.35">
      <c r="A12" s="1" t="s">
        <v>26</v>
      </c>
      <c r="B12" s="4">
        <v>599</v>
      </c>
      <c r="C12" s="15">
        <v>141300</v>
      </c>
      <c r="D12" s="33">
        <f t="shared" si="0"/>
        <v>84638700</v>
      </c>
    </row>
    <row r="16" spans="1:5" ht="43.5" x14ac:dyDescent="0.35">
      <c r="A16" s="10" t="s">
        <v>5</v>
      </c>
      <c r="B16" s="18" t="s">
        <v>11</v>
      </c>
      <c r="C16" s="10" t="s">
        <v>12</v>
      </c>
      <c r="D16" s="13" t="s">
        <v>13</v>
      </c>
      <c r="E16" s="14" t="s">
        <v>17</v>
      </c>
    </row>
    <row r="17" spans="1:8" x14ac:dyDescent="0.35">
      <c r="A17" s="1" t="s">
        <v>6</v>
      </c>
      <c r="B17" s="6">
        <v>-5.0000000000000001E-3</v>
      </c>
      <c r="C17" s="1" t="s">
        <v>14</v>
      </c>
      <c r="D17" s="31">
        <v>4253000</v>
      </c>
      <c r="E17" s="5">
        <f>D9/D17</f>
        <v>0.30613684458029627</v>
      </c>
      <c r="H17" s="3"/>
    </row>
    <row r="18" spans="1:8" x14ac:dyDescent="0.35">
      <c r="A18" s="1" t="s">
        <v>7</v>
      </c>
      <c r="B18" s="6">
        <v>0.12</v>
      </c>
      <c r="C18" s="1" t="s">
        <v>15</v>
      </c>
      <c r="D18" s="31">
        <v>50500000</v>
      </c>
      <c r="E18" s="5">
        <f t="shared" ref="E18:E20" si="1">D10/D18</f>
        <v>0.15543980198019802</v>
      </c>
      <c r="H18" s="3"/>
    </row>
    <row r="19" spans="1:8" x14ac:dyDescent="0.35">
      <c r="A19" s="1" t="s">
        <v>31</v>
      </c>
      <c r="B19" s="6">
        <v>0.1</v>
      </c>
      <c r="C19" s="1" t="s">
        <v>14</v>
      </c>
      <c r="D19" s="31">
        <v>41000000</v>
      </c>
      <c r="E19" s="5">
        <f t="shared" si="1"/>
        <v>1.9707317073170731</v>
      </c>
      <c r="H19" s="3"/>
    </row>
    <row r="20" spans="1:8" x14ac:dyDescent="0.35">
      <c r="A20" s="1" t="s">
        <v>26</v>
      </c>
      <c r="B20" s="6">
        <v>0.02</v>
      </c>
      <c r="C20" s="1" t="s">
        <v>16</v>
      </c>
      <c r="D20" s="31">
        <v>40000000</v>
      </c>
      <c r="E20" s="5">
        <f t="shared" si="1"/>
        <v>2.1159675</v>
      </c>
      <c r="H20" s="3"/>
    </row>
  </sheetData>
  <mergeCells count="1">
    <mergeCell ref="A7:D7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PLZ - PearPod</vt:lpstr>
      <vt:lpstr>PLZ - PearPod Home</vt:lpstr>
      <vt:lpstr>PLZ - PearWatch</vt:lpstr>
      <vt:lpstr>PLZ -PearPhone</vt:lpstr>
      <vt:lpstr>BCG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</dc:creator>
  <cp:lastModifiedBy>Anja Volz</cp:lastModifiedBy>
  <dcterms:created xsi:type="dcterms:W3CDTF">2022-08-29T14:44:49Z</dcterms:created>
  <dcterms:modified xsi:type="dcterms:W3CDTF">2022-11-13T11:56:32Z</dcterms:modified>
</cp:coreProperties>
</file>